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3.xml" ContentType="application/vnd.openxmlformats-officedocument.drawing+xml"/>
  <Override PartName="/xl/embeddings/oleObject3.bin" ContentType="application/vnd.openxmlformats-officedocument.oleObject"/>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embeddings/oleObject6.bin" ContentType="application/vnd.openxmlformats-officedocument.oleObject"/>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ramiro.gallegos\Documents\Respaldo ramiro\2018\COE\1a. sesión ordinaria 14 noviembre\3\"/>
    </mc:Choice>
  </mc:AlternateContent>
  <bookViews>
    <workbookView xWindow="0" yWindow="0" windowWidth="23040" windowHeight="8610" tabRatio="668" firstSheet="3" activeTab="6"/>
  </bookViews>
  <sheets>
    <sheet name="F-1 CANCEL " sheetId="2" r:id="rId1"/>
    <sheet name="F-2 URNAS PRESIDENCIA (2)" sheetId="15" r:id="rId2"/>
    <sheet name="F-3 URNAS SENADURÍAS (2)" sheetId="16" r:id="rId3"/>
    <sheet name="F-4 URNAS DIPUTADOS (2)" sheetId="17" r:id="rId4"/>
    <sheet name="F-5 CAJA PAQUETE" sheetId="4" r:id="rId5"/>
    <sheet name="F-6 MAMPARA ESPECIAL" sheetId="5" r:id="rId6"/>
    <sheet name="F-7 MARCADORA CREDENCIALES" sheetId="6" r:id="rId7"/>
    <sheet name="F-8 MARCADOR BOLETAS" sheetId="8" r:id="rId8"/>
    <sheet name="F-9 VERIFICADORES MS" sheetId="12" r:id="rId9"/>
    <sheet name="F-10 LÍQUIDO INDELEBLE" sheetId="9" r:id="rId10"/>
  </sheets>
  <definedNames>
    <definedName name="_xlnm._FilterDatabase" localSheetId="0" hidden="1">'F-1 CANCEL '!$B$7:$J$374</definedName>
    <definedName name="_xlnm._FilterDatabase" localSheetId="2" hidden="1">'F-3 URNAS SENADURÍAS (2)'!$B$7:$M$374</definedName>
    <definedName name="_xlnm._FilterDatabase" localSheetId="3" hidden="1">'F-4 URNAS DIPUTADOS (2)'!$B$7:$N$373</definedName>
    <definedName name="_xlnm._FilterDatabase" localSheetId="5" hidden="1">'F-6 MAMPARA ESPECIAL'!$B$7:$M$374</definedName>
    <definedName name="_xlnm._FilterDatabase" localSheetId="6" hidden="1">'F-7 MARCADORA CREDENCIALES'!$B$7:$J$374</definedName>
    <definedName name="_xlnm._FilterDatabase" localSheetId="8" hidden="1">'F-9 VERIFICADORES MS'!$B$7:$G$371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73" i="12" l="1"/>
  <c r="G373" i="12"/>
  <c r="E373" i="12"/>
  <c r="D373" i="12"/>
  <c r="K375" i="8"/>
  <c r="J375" i="8"/>
  <c r="I375" i="8"/>
  <c r="I42" i="6"/>
  <c r="F374" i="6"/>
  <c r="G374" i="6"/>
  <c r="H374" i="6"/>
  <c r="J374" i="6"/>
  <c r="F368" i="6"/>
  <c r="G368" i="6"/>
  <c r="H368" i="6"/>
  <c r="J368" i="6"/>
  <c r="F361" i="6"/>
  <c r="G361" i="6"/>
  <c r="H361" i="6"/>
  <c r="J361" i="6"/>
  <c r="F339" i="6"/>
  <c r="G339" i="6"/>
  <c r="H339" i="6"/>
  <c r="J339" i="6"/>
  <c r="F334" i="6"/>
  <c r="G334" i="6"/>
  <c r="H334" i="6"/>
  <c r="J334" i="6"/>
  <c r="F323" i="6"/>
  <c r="G323" i="6"/>
  <c r="H323" i="6"/>
  <c r="J323" i="6"/>
  <c r="F315" i="6"/>
  <c r="G315" i="6"/>
  <c r="H315" i="6"/>
  <c r="J315" i="6"/>
  <c r="F306" i="6"/>
  <c r="G306" i="6"/>
  <c r="H306" i="6"/>
  <c r="J306" i="6"/>
  <c r="F297" i="6"/>
  <c r="G297" i="6"/>
  <c r="H297" i="6"/>
  <c r="J297" i="6"/>
  <c r="F288" i="6"/>
  <c r="G288" i="6"/>
  <c r="H288" i="6"/>
  <c r="J288" i="6"/>
  <c r="F282" i="6"/>
  <c r="G282" i="6"/>
  <c r="H282" i="6"/>
  <c r="J282" i="6"/>
  <c r="F275" i="6"/>
  <c r="G275" i="6"/>
  <c r="H275" i="6"/>
  <c r="J275" i="6"/>
  <c r="F258" i="6"/>
  <c r="G258" i="6"/>
  <c r="H258" i="6"/>
  <c r="J258" i="6"/>
  <c r="F246" i="6"/>
  <c r="G246" i="6"/>
  <c r="H246" i="6"/>
  <c r="J246" i="6"/>
  <c r="F232" i="6"/>
  <c r="G232" i="6"/>
  <c r="H232" i="6"/>
  <c r="J232" i="6"/>
  <c r="F227" i="6"/>
  <c r="G227" i="6"/>
  <c r="H227" i="6"/>
  <c r="J227" i="6"/>
  <c r="F220" i="6"/>
  <c r="G220" i="6"/>
  <c r="H220" i="6"/>
  <c r="J220" i="6"/>
  <c r="F206" i="6"/>
  <c r="G206" i="6"/>
  <c r="H206" i="6"/>
  <c r="J206" i="6"/>
  <c r="F163" i="6"/>
  <c r="G163" i="6"/>
  <c r="H163" i="6"/>
  <c r="J163" i="6"/>
  <c r="F141" i="6"/>
  <c r="G141" i="6"/>
  <c r="H141" i="6"/>
  <c r="J141" i="6"/>
  <c r="F132" i="6"/>
  <c r="G132" i="6"/>
  <c r="H132" i="6"/>
  <c r="J132" i="6"/>
  <c r="F121" i="6"/>
  <c r="G121" i="6"/>
  <c r="H121" i="6"/>
  <c r="J121" i="6"/>
  <c r="F104" i="6"/>
  <c r="G104" i="6"/>
  <c r="H104" i="6"/>
  <c r="J104" i="6"/>
  <c r="F98" i="6"/>
  <c r="G98" i="6"/>
  <c r="H98" i="6"/>
  <c r="J98" i="6"/>
  <c r="F72" i="6"/>
  <c r="G72" i="6"/>
  <c r="H72" i="6"/>
  <c r="J72" i="6"/>
  <c r="F61" i="6"/>
  <c r="G61" i="6"/>
  <c r="H61" i="6"/>
  <c r="J61" i="6"/>
  <c r="F46" i="6"/>
  <c r="G46" i="6"/>
  <c r="H46" i="6"/>
  <c r="J46" i="6"/>
  <c r="F42" i="6"/>
  <c r="G42" i="6"/>
  <c r="H42" i="6"/>
  <c r="J42" i="6"/>
  <c r="F33" i="6"/>
  <c r="G33" i="6"/>
  <c r="H33" i="6"/>
  <c r="J33" i="6"/>
  <c r="F29" i="6"/>
  <c r="G29" i="6"/>
  <c r="H29" i="6"/>
  <c r="J29" i="6"/>
  <c r="F25" i="6"/>
  <c r="G25" i="6"/>
  <c r="H25" i="6"/>
  <c r="J25" i="6"/>
  <c r="F15" i="6"/>
  <c r="G15" i="6"/>
  <c r="H15" i="6"/>
  <c r="J15" i="6"/>
  <c r="F72" i="4"/>
  <c r="G72" i="4"/>
  <c r="H72" i="4"/>
  <c r="F61" i="4"/>
  <c r="G61" i="4"/>
  <c r="H61" i="4"/>
  <c r="F46" i="4"/>
  <c r="G46" i="4"/>
  <c r="H46" i="4"/>
  <c r="F42" i="4"/>
  <c r="G42" i="4"/>
  <c r="H42" i="4"/>
  <c r="F33" i="4"/>
  <c r="G33" i="4"/>
  <c r="H33" i="4"/>
  <c r="F29" i="4"/>
  <c r="G29" i="4"/>
  <c r="H29" i="4"/>
  <c r="F25" i="4"/>
  <c r="G25" i="4"/>
  <c r="H25" i="4"/>
  <c r="F15" i="4"/>
  <c r="G15" i="4"/>
  <c r="H15" i="4"/>
  <c r="K299" i="5"/>
  <c r="K300" i="5"/>
  <c r="K301" i="5"/>
  <c r="K302" i="5"/>
  <c r="K303" i="5"/>
  <c r="K304" i="5"/>
  <c r="K298" i="5"/>
  <c r="K372" i="6"/>
  <c r="K371" i="6"/>
  <c r="K370" i="6"/>
  <c r="K369" i="6"/>
  <c r="K366" i="6"/>
  <c r="K365" i="6"/>
  <c r="K364" i="6"/>
  <c r="K363" i="6"/>
  <c r="K362" i="6"/>
  <c r="K359" i="6"/>
  <c r="K358" i="6"/>
  <c r="K357" i="6"/>
  <c r="K356" i="6"/>
  <c r="K355" i="6"/>
  <c r="K354" i="6"/>
  <c r="K353" i="6"/>
  <c r="K352" i="6"/>
  <c r="K351" i="6"/>
  <c r="K350" i="6"/>
  <c r="K349" i="6"/>
  <c r="K348" i="6"/>
  <c r="K347" i="6"/>
  <c r="K346" i="6"/>
  <c r="K345" i="6"/>
  <c r="K344" i="6"/>
  <c r="K343" i="6"/>
  <c r="K342" i="6"/>
  <c r="K341" i="6"/>
  <c r="K340" i="6"/>
  <c r="K337" i="6"/>
  <c r="K336" i="6"/>
  <c r="K335" i="6"/>
  <c r="K332" i="6"/>
  <c r="K331" i="6"/>
  <c r="K330" i="6"/>
  <c r="K329" i="6"/>
  <c r="K328" i="6"/>
  <c r="K327" i="6"/>
  <c r="K326" i="6"/>
  <c r="K325" i="6"/>
  <c r="K324" i="6"/>
  <c r="K321" i="6"/>
  <c r="K320" i="6"/>
  <c r="K319" i="6"/>
  <c r="K318" i="6"/>
  <c r="K317" i="6"/>
  <c r="K316" i="6"/>
  <c r="K313" i="6"/>
  <c r="K312" i="6"/>
  <c r="K311" i="6"/>
  <c r="K310" i="6"/>
  <c r="K309" i="6"/>
  <c r="K308" i="6"/>
  <c r="K307" i="6"/>
  <c r="K304" i="6"/>
  <c r="K303" i="6"/>
  <c r="K302" i="6"/>
  <c r="K301" i="6"/>
  <c r="K300" i="6"/>
  <c r="K299" i="6"/>
  <c r="K298" i="6"/>
  <c r="K295" i="6"/>
  <c r="K294" i="6"/>
  <c r="K293" i="6"/>
  <c r="K292" i="6"/>
  <c r="K291" i="6"/>
  <c r="K290" i="6"/>
  <c r="K289" i="6"/>
  <c r="K286" i="6"/>
  <c r="K285" i="6"/>
  <c r="K284" i="6"/>
  <c r="K283" i="6"/>
  <c r="K280" i="6"/>
  <c r="K279" i="6"/>
  <c r="K278" i="6"/>
  <c r="K277" i="6"/>
  <c r="K276" i="6"/>
  <c r="K273" i="6"/>
  <c r="K272" i="6"/>
  <c r="K271" i="6"/>
  <c r="K270" i="6"/>
  <c r="K269" i="6"/>
  <c r="K268" i="6"/>
  <c r="K267" i="6"/>
  <c r="K266" i="6"/>
  <c r="K265" i="6"/>
  <c r="K264" i="6"/>
  <c r="K263" i="6"/>
  <c r="K262" i="6"/>
  <c r="K261" i="6"/>
  <c r="K260" i="6"/>
  <c r="K259" i="6"/>
  <c r="K256" i="6"/>
  <c r="K255" i="6"/>
  <c r="K254" i="6"/>
  <c r="K253" i="6"/>
  <c r="K252" i="6"/>
  <c r="K251" i="6"/>
  <c r="K250" i="6"/>
  <c r="K249" i="6"/>
  <c r="K248" i="6"/>
  <c r="K247" i="6"/>
  <c r="K244" i="6"/>
  <c r="K243" i="6"/>
  <c r="K242" i="6"/>
  <c r="K241" i="6"/>
  <c r="K240" i="6"/>
  <c r="K239" i="6"/>
  <c r="K238" i="6"/>
  <c r="K237" i="6"/>
  <c r="K236" i="6"/>
  <c r="K235" i="6"/>
  <c r="K234" i="6"/>
  <c r="K233" i="6"/>
  <c r="K230" i="6"/>
  <c r="K229" i="6"/>
  <c r="K228" i="6"/>
  <c r="K225" i="6"/>
  <c r="K224" i="6"/>
  <c r="K223" i="6"/>
  <c r="K222" i="6"/>
  <c r="K221" i="6"/>
  <c r="K218" i="6"/>
  <c r="K217" i="6"/>
  <c r="K216" i="6"/>
  <c r="K215" i="6"/>
  <c r="K214" i="6"/>
  <c r="K213" i="6"/>
  <c r="K212" i="6"/>
  <c r="K211" i="6"/>
  <c r="K210" i="6"/>
  <c r="K209" i="6"/>
  <c r="K208" i="6"/>
  <c r="K207"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1" i="6"/>
  <c r="K160" i="6"/>
  <c r="K159" i="6"/>
  <c r="K158" i="6"/>
  <c r="K157" i="6"/>
  <c r="K156" i="6"/>
  <c r="K155" i="6"/>
  <c r="K154" i="6"/>
  <c r="K153" i="6"/>
  <c r="K152" i="6"/>
  <c r="K151" i="6"/>
  <c r="K150" i="6"/>
  <c r="K149" i="6"/>
  <c r="K148" i="6"/>
  <c r="K147" i="6"/>
  <c r="K146" i="6"/>
  <c r="K145" i="6"/>
  <c r="K144" i="6"/>
  <c r="K143" i="6"/>
  <c r="K142" i="6"/>
  <c r="K139" i="6"/>
  <c r="K138" i="6"/>
  <c r="K137" i="6"/>
  <c r="K136" i="6"/>
  <c r="K135" i="6"/>
  <c r="K134" i="6"/>
  <c r="K133" i="6"/>
  <c r="K130" i="6"/>
  <c r="K129" i="6"/>
  <c r="K128" i="6"/>
  <c r="K127" i="6"/>
  <c r="K126" i="6"/>
  <c r="K125" i="6"/>
  <c r="K124" i="6"/>
  <c r="K123" i="6"/>
  <c r="K122" i="6"/>
  <c r="K119" i="6"/>
  <c r="K118" i="6"/>
  <c r="K117" i="6"/>
  <c r="K116" i="6"/>
  <c r="K115" i="6"/>
  <c r="K114" i="6"/>
  <c r="K113" i="6"/>
  <c r="K112" i="6"/>
  <c r="K111" i="6"/>
  <c r="K110" i="6"/>
  <c r="K109" i="6"/>
  <c r="K108" i="6"/>
  <c r="K107" i="6"/>
  <c r="K106" i="6"/>
  <c r="K105" i="6"/>
  <c r="K102" i="6"/>
  <c r="K101" i="6"/>
  <c r="K100" i="6"/>
  <c r="K99" i="6"/>
  <c r="K96" i="6"/>
  <c r="K95" i="6"/>
  <c r="K94" i="6"/>
  <c r="K93" i="6"/>
  <c r="K92" i="6"/>
  <c r="K91" i="6"/>
  <c r="K90" i="6"/>
  <c r="K89" i="6"/>
  <c r="K88" i="6"/>
  <c r="K87" i="6"/>
  <c r="K86" i="6"/>
  <c r="K85" i="6"/>
  <c r="K84" i="6"/>
  <c r="K83" i="6"/>
  <c r="K82" i="6"/>
  <c r="K81" i="6"/>
  <c r="K80" i="6"/>
  <c r="K79" i="6"/>
  <c r="K78" i="6"/>
  <c r="K77" i="6"/>
  <c r="K76" i="6"/>
  <c r="K75" i="6"/>
  <c r="K74" i="6"/>
  <c r="K73" i="6"/>
  <c r="K70" i="6"/>
  <c r="K69" i="6"/>
  <c r="K68" i="6"/>
  <c r="K67" i="6"/>
  <c r="K66" i="6"/>
  <c r="K65" i="6"/>
  <c r="K64" i="6"/>
  <c r="K63" i="6"/>
  <c r="K62" i="6"/>
  <c r="K59" i="6"/>
  <c r="K58" i="6"/>
  <c r="K57" i="6"/>
  <c r="K56" i="6"/>
  <c r="K55" i="6"/>
  <c r="K54" i="6"/>
  <c r="K53" i="6"/>
  <c r="K52" i="6"/>
  <c r="K51" i="6"/>
  <c r="K50" i="6"/>
  <c r="K49" i="6"/>
  <c r="K48" i="6"/>
  <c r="K47" i="6"/>
  <c r="K44" i="6"/>
  <c r="K43" i="6"/>
  <c r="K46" i="6" s="1"/>
  <c r="K40" i="6"/>
  <c r="K39" i="6"/>
  <c r="K38" i="6"/>
  <c r="K37" i="6"/>
  <c r="K36" i="6"/>
  <c r="K35" i="6"/>
  <c r="K34" i="6"/>
  <c r="K31" i="6"/>
  <c r="K30" i="6"/>
  <c r="K27" i="6"/>
  <c r="K26" i="6"/>
  <c r="K29" i="6" s="1"/>
  <c r="K23" i="6"/>
  <c r="K22" i="6"/>
  <c r="K21" i="6"/>
  <c r="K20" i="6"/>
  <c r="K19" i="6"/>
  <c r="K18" i="6"/>
  <c r="K17" i="6"/>
  <c r="K16" i="6"/>
  <c r="K13" i="6"/>
  <c r="K12" i="6"/>
  <c r="K11" i="6"/>
  <c r="M374" i="5"/>
  <c r="L374" i="5"/>
  <c r="M368" i="5"/>
  <c r="L368" i="5"/>
  <c r="M361" i="5"/>
  <c r="L361" i="5"/>
  <c r="M339" i="5"/>
  <c r="L339" i="5"/>
  <c r="M334" i="5"/>
  <c r="L334" i="5"/>
  <c r="M323" i="5"/>
  <c r="L323" i="5"/>
  <c r="M315" i="5"/>
  <c r="L315" i="5"/>
  <c r="M306" i="5"/>
  <c r="L306" i="5"/>
  <c r="M297" i="5"/>
  <c r="L297" i="5"/>
  <c r="M288" i="5"/>
  <c r="L288" i="5"/>
  <c r="F374" i="5"/>
  <c r="G374" i="5"/>
  <c r="H374" i="5"/>
  <c r="J374" i="5"/>
  <c r="F368" i="5"/>
  <c r="G368" i="5"/>
  <c r="H368" i="5"/>
  <c r="J368" i="5"/>
  <c r="F361" i="5"/>
  <c r="G361" i="5"/>
  <c r="H361" i="5"/>
  <c r="J361" i="5"/>
  <c r="F339" i="5"/>
  <c r="G339" i="5"/>
  <c r="H339" i="5"/>
  <c r="J339" i="5"/>
  <c r="F334" i="5"/>
  <c r="G334" i="5"/>
  <c r="H334" i="5"/>
  <c r="J334" i="5"/>
  <c r="F323" i="5"/>
  <c r="G323" i="5"/>
  <c r="H323" i="5"/>
  <c r="J323" i="5"/>
  <c r="F315" i="5"/>
  <c r="G315" i="5"/>
  <c r="H315" i="5"/>
  <c r="J315" i="5"/>
  <c r="E306" i="5"/>
  <c r="F306" i="5"/>
  <c r="G306" i="5"/>
  <c r="H306" i="5"/>
  <c r="J306" i="5"/>
  <c r="F297" i="5"/>
  <c r="G297" i="5"/>
  <c r="H297" i="5"/>
  <c r="J297" i="5"/>
  <c r="F288" i="5"/>
  <c r="G288" i="5"/>
  <c r="H288" i="5"/>
  <c r="J288" i="5"/>
  <c r="M282" i="5"/>
  <c r="L282" i="5"/>
  <c r="M275" i="5"/>
  <c r="L275" i="5"/>
  <c r="M258" i="5"/>
  <c r="L258" i="5"/>
  <c r="M246" i="5"/>
  <c r="L246" i="5"/>
  <c r="M232" i="5"/>
  <c r="L232" i="5"/>
  <c r="M227" i="5"/>
  <c r="L227" i="5"/>
  <c r="M220" i="5"/>
  <c r="L220" i="5"/>
  <c r="M206" i="5"/>
  <c r="L206" i="5"/>
  <c r="M163" i="5"/>
  <c r="L163" i="5"/>
  <c r="M141" i="5"/>
  <c r="L141" i="5"/>
  <c r="M132" i="5"/>
  <c r="L132" i="5"/>
  <c r="M121" i="5"/>
  <c r="L121" i="5"/>
  <c r="M104" i="5"/>
  <c r="L104" i="5"/>
  <c r="F282" i="5"/>
  <c r="G282" i="5"/>
  <c r="H282" i="5"/>
  <c r="J282" i="5"/>
  <c r="F275" i="5"/>
  <c r="G275" i="5"/>
  <c r="H275" i="5"/>
  <c r="J275" i="5"/>
  <c r="F258" i="5"/>
  <c r="G258" i="5"/>
  <c r="H258" i="5"/>
  <c r="J258" i="5"/>
  <c r="F246" i="5"/>
  <c r="G246" i="5"/>
  <c r="H246" i="5"/>
  <c r="J246" i="5"/>
  <c r="F232" i="5"/>
  <c r="G232" i="5"/>
  <c r="H232" i="5"/>
  <c r="J232" i="5"/>
  <c r="F227" i="5"/>
  <c r="G227" i="5"/>
  <c r="H227" i="5"/>
  <c r="J227" i="5"/>
  <c r="F220" i="5"/>
  <c r="G220" i="5"/>
  <c r="H220" i="5"/>
  <c r="J220" i="5"/>
  <c r="F206" i="5"/>
  <c r="G206" i="5"/>
  <c r="H206" i="5"/>
  <c r="J206" i="5"/>
  <c r="F163" i="5"/>
  <c r="G163" i="5"/>
  <c r="H163" i="5"/>
  <c r="J163" i="5"/>
  <c r="F141" i="5"/>
  <c r="G141" i="5"/>
  <c r="H141" i="5"/>
  <c r="J141" i="5"/>
  <c r="F132" i="5"/>
  <c r="G132" i="5"/>
  <c r="H132" i="5"/>
  <c r="J132" i="5"/>
  <c r="F121" i="5"/>
  <c r="G121" i="5"/>
  <c r="H121" i="5"/>
  <c r="J121" i="5"/>
  <c r="F104" i="5"/>
  <c r="G104" i="5"/>
  <c r="H104" i="5"/>
  <c r="J104" i="5"/>
  <c r="M98" i="5"/>
  <c r="L98" i="5"/>
  <c r="F98" i="5"/>
  <c r="G98" i="5"/>
  <c r="H98" i="5"/>
  <c r="J98" i="5"/>
  <c r="M72" i="5"/>
  <c r="L72" i="5"/>
  <c r="F72" i="5"/>
  <c r="G72" i="5"/>
  <c r="H72" i="5"/>
  <c r="J72" i="5"/>
  <c r="M61" i="5"/>
  <c r="L61" i="5"/>
  <c r="F61" i="5"/>
  <c r="G61" i="5"/>
  <c r="H61" i="5"/>
  <c r="J61" i="5"/>
  <c r="M46" i="5"/>
  <c r="L46" i="5"/>
  <c r="F46" i="5"/>
  <c r="G46" i="5"/>
  <c r="H46" i="5"/>
  <c r="J46" i="5"/>
  <c r="M42" i="5"/>
  <c r="L42" i="5"/>
  <c r="I42" i="5"/>
  <c r="F42" i="5"/>
  <c r="G42" i="5"/>
  <c r="H42" i="5"/>
  <c r="J42" i="5"/>
  <c r="M33" i="5"/>
  <c r="L33" i="5"/>
  <c r="J33" i="5"/>
  <c r="F33" i="5"/>
  <c r="G33" i="5"/>
  <c r="H33" i="5"/>
  <c r="M29" i="5"/>
  <c r="L29" i="5"/>
  <c r="F29" i="5"/>
  <c r="G29" i="5"/>
  <c r="H29" i="5"/>
  <c r="J29" i="5"/>
  <c r="M25" i="5"/>
  <c r="L25" i="5"/>
  <c r="F25" i="5"/>
  <c r="G25" i="5"/>
  <c r="H25" i="5"/>
  <c r="J25" i="5"/>
  <c r="M15" i="5"/>
  <c r="L15" i="5"/>
  <c r="F15" i="5"/>
  <c r="G15" i="5"/>
  <c r="H15" i="5"/>
  <c r="J15" i="5"/>
  <c r="H375" i="6" l="1"/>
  <c r="K72" i="6"/>
  <c r="K98" i="6"/>
  <c r="K104" i="6"/>
  <c r="K121" i="6"/>
  <c r="K132" i="6"/>
  <c r="K141" i="6"/>
  <c r="G375" i="6"/>
  <c r="F375" i="6"/>
  <c r="J375" i="6"/>
  <c r="K25" i="6"/>
  <c r="K42" i="6"/>
  <c r="K15" i="6"/>
  <c r="K339" i="6"/>
  <c r="K374" i="6"/>
  <c r="K33" i="6"/>
  <c r="K163" i="6"/>
  <c r="K206" i="6"/>
  <c r="K323" i="6"/>
  <c r="K220" i="6"/>
  <c r="K227" i="6"/>
  <c r="K246" i="6"/>
  <c r="K258" i="6"/>
  <c r="K315" i="6"/>
  <c r="K61" i="6"/>
  <c r="K232" i="6"/>
  <c r="K306" i="6"/>
  <c r="K275" i="6"/>
  <c r="K282" i="6"/>
  <c r="K288" i="6"/>
  <c r="K297" i="6"/>
  <c r="K334" i="6"/>
  <c r="K361" i="6"/>
  <c r="K368" i="6"/>
  <c r="J375" i="5"/>
  <c r="H375" i="5"/>
  <c r="G375" i="5"/>
  <c r="F375" i="5"/>
  <c r="K306" i="5"/>
  <c r="F29" i="2"/>
  <c r="F25" i="2"/>
  <c r="N306" i="17"/>
  <c r="M306" i="17"/>
  <c r="F306" i="17"/>
  <c r="G306" i="17"/>
  <c r="H306" i="17"/>
  <c r="I306" i="17"/>
  <c r="K306" i="17"/>
  <c r="N282" i="17"/>
  <c r="M282" i="17"/>
  <c r="F282" i="17"/>
  <c r="G282" i="17"/>
  <c r="H282" i="17"/>
  <c r="I282" i="17"/>
  <c r="N220" i="17"/>
  <c r="M220" i="17"/>
  <c r="K220" i="17"/>
  <c r="F220" i="17"/>
  <c r="G220" i="17"/>
  <c r="H220" i="17"/>
  <c r="I220" i="17"/>
  <c r="N374" i="17"/>
  <c r="M374" i="17"/>
  <c r="F374" i="17"/>
  <c r="G374" i="17"/>
  <c r="H374" i="17"/>
  <c r="I374" i="17"/>
  <c r="K374" i="17"/>
  <c r="N368" i="17"/>
  <c r="M368" i="17"/>
  <c r="F368" i="17"/>
  <c r="G368" i="17"/>
  <c r="H368" i="17"/>
  <c r="I368" i="17"/>
  <c r="K368" i="17"/>
  <c r="N361" i="17"/>
  <c r="M361" i="17"/>
  <c r="F361" i="17"/>
  <c r="G361" i="17"/>
  <c r="H361" i="17"/>
  <c r="I361" i="17"/>
  <c r="K361" i="17"/>
  <c r="N339" i="17"/>
  <c r="M339" i="17"/>
  <c r="F339" i="17"/>
  <c r="G339" i="17"/>
  <c r="H339" i="17"/>
  <c r="I339" i="17"/>
  <c r="K339" i="17"/>
  <c r="N334" i="17"/>
  <c r="M334" i="17"/>
  <c r="F334" i="17"/>
  <c r="G334" i="17"/>
  <c r="H334" i="17"/>
  <c r="I334" i="17"/>
  <c r="K334" i="17"/>
  <c r="N323" i="17"/>
  <c r="M323" i="17"/>
  <c r="F323" i="17"/>
  <c r="G323" i="17"/>
  <c r="H323" i="17"/>
  <c r="I323" i="17"/>
  <c r="K323" i="17"/>
  <c r="N315" i="17"/>
  <c r="M315" i="17"/>
  <c r="F315" i="17"/>
  <c r="G315" i="17"/>
  <c r="H315" i="17"/>
  <c r="I315" i="17"/>
  <c r="K315" i="17"/>
  <c r="N297" i="17"/>
  <c r="M297" i="17"/>
  <c r="F297" i="17"/>
  <c r="G297" i="17"/>
  <c r="H297" i="17"/>
  <c r="I297" i="17"/>
  <c r="K297" i="17"/>
  <c r="N288" i="17"/>
  <c r="M288" i="17"/>
  <c r="F288" i="17"/>
  <c r="G288" i="17"/>
  <c r="H288" i="17"/>
  <c r="I288" i="17"/>
  <c r="K288" i="17"/>
  <c r="K282" i="17"/>
  <c r="N275" i="17"/>
  <c r="M275" i="17"/>
  <c r="F275" i="17"/>
  <c r="G275" i="17"/>
  <c r="H275" i="17"/>
  <c r="I275" i="17"/>
  <c r="K275" i="17"/>
  <c r="N258" i="17"/>
  <c r="M258" i="17"/>
  <c r="F258" i="17"/>
  <c r="G258" i="17"/>
  <c r="H258" i="17"/>
  <c r="I258" i="17"/>
  <c r="K258" i="17"/>
  <c r="N246" i="17"/>
  <c r="M246" i="17"/>
  <c r="F246" i="17"/>
  <c r="G246" i="17"/>
  <c r="H246" i="17"/>
  <c r="I246" i="17"/>
  <c r="K246" i="17"/>
  <c r="N232" i="17"/>
  <c r="M232" i="17"/>
  <c r="F232" i="17"/>
  <c r="G232" i="17"/>
  <c r="H232" i="17"/>
  <c r="I232" i="17"/>
  <c r="K232" i="17"/>
  <c r="N227" i="17"/>
  <c r="M227" i="17"/>
  <c r="F227" i="17"/>
  <c r="G227" i="17"/>
  <c r="H227" i="17"/>
  <c r="I227" i="17"/>
  <c r="K227" i="17"/>
  <c r="N206" i="17"/>
  <c r="M206" i="17"/>
  <c r="F206" i="17"/>
  <c r="G206" i="17"/>
  <c r="H206" i="17"/>
  <c r="I206" i="17"/>
  <c r="K206" i="17"/>
  <c r="N163" i="17"/>
  <c r="M163" i="17"/>
  <c r="F163" i="17"/>
  <c r="G163" i="17"/>
  <c r="H163" i="17"/>
  <c r="I163" i="17"/>
  <c r="K163" i="17"/>
  <c r="N141" i="17"/>
  <c r="M141" i="17"/>
  <c r="F141" i="17"/>
  <c r="G141" i="17"/>
  <c r="H141" i="17"/>
  <c r="I141" i="17"/>
  <c r="K141" i="17"/>
  <c r="N132" i="17"/>
  <c r="M132" i="17"/>
  <c r="F132" i="17"/>
  <c r="G132" i="17"/>
  <c r="H132" i="17"/>
  <c r="I132" i="17"/>
  <c r="K132" i="17"/>
  <c r="N121" i="17"/>
  <c r="M121" i="17"/>
  <c r="F121" i="17"/>
  <c r="G121" i="17"/>
  <c r="H121" i="17"/>
  <c r="I121" i="17"/>
  <c r="K121" i="17"/>
  <c r="N104" i="17"/>
  <c r="M104" i="17"/>
  <c r="F104" i="17"/>
  <c r="G104" i="17"/>
  <c r="H104" i="17"/>
  <c r="I104" i="17"/>
  <c r="K104" i="17"/>
  <c r="N98" i="17"/>
  <c r="M98" i="17"/>
  <c r="F98" i="17"/>
  <c r="G98" i="17"/>
  <c r="H98" i="17"/>
  <c r="I98" i="17"/>
  <c r="K98" i="17"/>
  <c r="N72" i="17"/>
  <c r="M72" i="17"/>
  <c r="F72" i="17"/>
  <c r="G72" i="17"/>
  <c r="H72" i="17"/>
  <c r="I72" i="17"/>
  <c r="K72" i="17"/>
  <c r="N61" i="17"/>
  <c r="M61" i="17"/>
  <c r="F61" i="17"/>
  <c r="G61" i="17"/>
  <c r="H61" i="17"/>
  <c r="I61" i="17"/>
  <c r="K61" i="17"/>
  <c r="N46" i="17"/>
  <c r="M46" i="17"/>
  <c r="F46" i="17"/>
  <c r="G46" i="17"/>
  <c r="H46" i="17"/>
  <c r="I46" i="17"/>
  <c r="K46" i="17"/>
  <c r="J42" i="17"/>
  <c r="N42" i="17"/>
  <c r="M42" i="17"/>
  <c r="F42" i="17"/>
  <c r="G42" i="17"/>
  <c r="H42" i="17"/>
  <c r="I42" i="17"/>
  <c r="K42" i="17"/>
  <c r="N33" i="17"/>
  <c r="M33" i="17"/>
  <c r="F33" i="17"/>
  <c r="G33" i="17"/>
  <c r="H33" i="17"/>
  <c r="I33" i="17"/>
  <c r="K33" i="17"/>
  <c r="N29" i="17"/>
  <c r="M29" i="17"/>
  <c r="F29" i="17"/>
  <c r="G29" i="17"/>
  <c r="H29" i="17"/>
  <c r="I29" i="17"/>
  <c r="K29" i="17"/>
  <c r="N25" i="17"/>
  <c r="M25" i="17"/>
  <c r="F25" i="17"/>
  <c r="G25" i="17"/>
  <c r="H25" i="17"/>
  <c r="I25" i="17"/>
  <c r="K25" i="17"/>
  <c r="N15" i="17"/>
  <c r="M15" i="17"/>
  <c r="F15" i="17"/>
  <c r="G15" i="17"/>
  <c r="H15" i="17"/>
  <c r="I15" i="17"/>
  <c r="K15" i="17"/>
  <c r="M374" i="16"/>
  <c r="M375" i="16" s="1"/>
  <c r="K374" i="16"/>
  <c r="I374" i="16"/>
  <c r="I375" i="16" s="1"/>
  <c r="H374" i="16"/>
  <c r="G374" i="16"/>
  <c r="F374" i="16"/>
  <c r="D374" i="16"/>
  <c r="M368" i="16"/>
  <c r="K368" i="16"/>
  <c r="K375" i="16" s="1"/>
  <c r="I368" i="16"/>
  <c r="H368" i="16"/>
  <c r="G368" i="16"/>
  <c r="F368" i="16"/>
  <c r="D368" i="16"/>
  <c r="D368" i="15"/>
  <c r="F368" i="15"/>
  <c r="G368" i="15"/>
  <c r="H368" i="15"/>
  <c r="I368" i="15"/>
  <c r="K368" i="15"/>
  <c r="M368" i="15"/>
  <c r="M375" i="15" s="1"/>
  <c r="M361" i="16"/>
  <c r="K361" i="16"/>
  <c r="I361" i="16"/>
  <c r="H361" i="16"/>
  <c r="H375" i="16" s="1"/>
  <c r="G361" i="16"/>
  <c r="F361" i="16"/>
  <c r="D361" i="16"/>
  <c r="M339" i="16"/>
  <c r="K339" i="16"/>
  <c r="I339" i="16"/>
  <c r="H339" i="16"/>
  <c r="G339" i="16"/>
  <c r="F339" i="16"/>
  <c r="D339" i="16"/>
  <c r="M334" i="16"/>
  <c r="K334" i="16"/>
  <c r="I334" i="16"/>
  <c r="H334" i="16"/>
  <c r="G334" i="16"/>
  <c r="F334" i="16"/>
  <c r="D334" i="16"/>
  <c r="M323" i="16"/>
  <c r="K323" i="16"/>
  <c r="I323" i="16"/>
  <c r="H323" i="16"/>
  <c r="G323" i="16"/>
  <c r="F323" i="16"/>
  <c r="D323" i="16"/>
  <c r="M315" i="16"/>
  <c r="K315" i="16"/>
  <c r="I315" i="16"/>
  <c r="H315" i="16"/>
  <c r="G315" i="16"/>
  <c r="F315" i="16"/>
  <c r="D315" i="16"/>
  <c r="M306" i="16"/>
  <c r="K306" i="16"/>
  <c r="I306" i="16"/>
  <c r="H306" i="16"/>
  <c r="G306" i="16"/>
  <c r="F306" i="16"/>
  <c r="D306" i="16"/>
  <c r="M297" i="16"/>
  <c r="K297" i="16"/>
  <c r="I297" i="16"/>
  <c r="H297" i="16"/>
  <c r="G297" i="16"/>
  <c r="F297" i="16"/>
  <c r="D297" i="16"/>
  <c r="M288" i="16"/>
  <c r="K288" i="16"/>
  <c r="I288" i="16"/>
  <c r="H288" i="16"/>
  <c r="G288" i="16"/>
  <c r="F288" i="16"/>
  <c r="D288" i="16"/>
  <c r="M282" i="16"/>
  <c r="K282" i="16"/>
  <c r="I282" i="16"/>
  <c r="H282" i="16"/>
  <c r="G282" i="16"/>
  <c r="F282" i="16"/>
  <c r="D282" i="16"/>
  <c r="M275" i="16"/>
  <c r="K275" i="16"/>
  <c r="I275" i="16"/>
  <c r="H275" i="16"/>
  <c r="G275" i="16"/>
  <c r="F275" i="16"/>
  <c r="D275" i="16"/>
  <c r="M258" i="16"/>
  <c r="K258" i="16"/>
  <c r="I258" i="16"/>
  <c r="H258" i="16"/>
  <c r="G258" i="16"/>
  <c r="F258" i="16"/>
  <c r="D258" i="16"/>
  <c r="M246" i="16"/>
  <c r="K246" i="16"/>
  <c r="I246" i="16"/>
  <c r="H246" i="16"/>
  <c r="G246" i="16"/>
  <c r="F246" i="16"/>
  <c r="D246" i="16"/>
  <c r="M232" i="16"/>
  <c r="K232" i="16"/>
  <c r="I232" i="16"/>
  <c r="H232" i="16"/>
  <c r="G232" i="16"/>
  <c r="F232" i="16"/>
  <c r="D232" i="16"/>
  <c r="M227" i="16"/>
  <c r="K227" i="16"/>
  <c r="I227" i="16"/>
  <c r="H227" i="16"/>
  <c r="G227" i="16"/>
  <c r="F227" i="16"/>
  <c r="D227" i="16"/>
  <c r="M220" i="16"/>
  <c r="K220" i="16"/>
  <c r="I220" i="16"/>
  <c r="H220" i="16"/>
  <c r="G220" i="16"/>
  <c r="F220" i="16"/>
  <c r="D220" i="16"/>
  <c r="M206" i="16"/>
  <c r="K206" i="16"/>
  <c r="I206" i="16"/>
  <c r="H206" i="16"/>
  <c r="G206" i="16"/>
  <c r="F206" i="16"/>
  <c r="D206" i="16"/>
  <c r="M163" i="16"/>
  <c r="K163" i="16"/>
  <c r="I163" i="16"/>
  <c r="H163" i="16"/>
  <c r="G163" i="16"/>
  <c r="F163" i="16"/>
  <c r="D163" i="16"/>
  <c r="M141" i="16"/>
  <c r="K141" i="16"/>
  <c r="I141" i="16"/>
  <c r="H141" i="16"/>
  <c r="G141" i="16"/>
  <c r="F141" i="16"/>
  <c r="D141" i="16"/>
  <c r="M132" i="16"/>
  <c r="K132" i="16"/>
  <c r="I132" i="16"/>
  <c r="H132" i="16"/>
  <c r="G132" i="16"/>
  <c r="F132" i="16"/>
  <c r="D132" i="16"/>
  <c r="M121" i="16"/>
  <c r="K121" i="16"/>
  <c r="I121" i="16"/>
  <c r="H121" i="16"/>
  <c r="G121" i="16"/>
  <c r="F121" i="16"/>
  <c r="D121" i="16"/>
  <c r="M104" i="16"/>
  <c r="K104" i="16"/>
  <c r="I104" i="16"/>
  <c r="H104" i="16"/>
  <c r="G104" i="16"/>
  <c r="F104" i="16"/>
  <c r="D104" i="16"/>
  <c r="M98" i="16"/>
  <c r="K98" i="16"/>
  <c r="I98" i="16"/>
  <c r="H98" i="16"/>
  <c r="G98" i="16"/>
  <c r="F98" i="16"/>
  <c r="D98" i="16"/>
  <c r="M72" i="16"/>
  <c r="K72" i="16"/>
  <c r="I72" i="16"/>
  <c r="H72" i="16"/>
  <c r="G72" i="16"/>
  <c r="F72" i="16"/>
  <c r="D72" i="16"/>
  <c r="M61" i="16"/>
  <c r="K61" i="16"/>
  <c r="I61" i="16"/>
  <c r="H61" i="16"/>
  <c r="G61" i="16"/>
  <c r="F61" i="16"/>
  <c r="D61" i="16"/>
  <c r="M46" i="16"/>
  <c r="K46" i="16"/>
  <c r="I46" i="16"/>
  <c r="H46" i="16"/>
  <c r="G46" i="16"/>
  <c r="F46" i="16"/>
  <c r="D46" i="16"/>
  <c r="M42" i="16"/>
  <c r="K42" i="16"/>
  <c r="J42" i="16"/>
  <c r="I42" i="16"/>
  <c r="H42" i="16"/>
  <c r="G42" i="16"/>
  <c r="F42" i="16"/>
  <c r="D42" i="16"/>
  <c r="M33" i="16"/>
  <c r="K33" i="16"/>
  <c r="I33" i="16"/>
  <c r="H33" i="16"/>
  <c r="G33" i="16"/>
  <c r="F33" i="16"/>
  <c r="D33" i="16"/>
  <c r="M29" i="16"/>
  <c r="K29" i="16"/>
  <c r="I29" i="16"/>
  <c r="H29" i="16"/>
  <c r="G29" i="16"/>
  <c r="F29" i="16"/>
  <c r="D29" i="16"/>
  <c r="M25" i="16"/>
  <c r="K25" i="16"/>
  <c r="I25" i="16"/>
  <c r="H25" i="16"/>
  <c r="G25" i="16"/>
  <c r="F25" i="16"/>
  <c r="D25" i="16"/>
  <c r="M15" i="16"/>
  <c r="K15" i="16"/>
  <c r="I15" i="16"/>
  <c r="H15" i="16"/>
  <c r="G15" i="16"/>
  <c r="F15" i="16"/>
  <c r="D15" i="16"/>
  <c r="L294" i="16"/>
  <c r="L290" i="16"/>
  <c r="L276" i="16"/>
  <c r="J42" i="15"/>
  <c r="J16" i="15"/>
  <c r="J17" i="15"/>
  <c r="J18" i="15"/>
  <c r="J19" i="15"/>
  <c r="J20" i="15"/>
  <c r="J21" i="15"/>
  <c r="J22" i="15"/>
  <c r="J23" i="15"/>
  <c r="J26" i="15"/>
  <c r="J29" i="15" s="1"/>
  <c r="J27" i="15"/>
  <c r="J30" i="15"/>
  <c r="J33" i="15" s="1"/>
  <c r="J31" i="15"/>
  <c r="J43" i="15"/>
  <c r="J46" i="15" s="1"/>
  <c r="J44" i="15"/>
  <c r="F374" i="15"/>
  <c r="G374" i="15"/>
  <c r="H374" i="15"/>
  <c r="I374" i="15"/>
  <c r="K374" i="15"/>
  <c r="M374" i="15"/>
  <c r="F361" i="15"/>
  <c r="G361" i="15"/>
  <c r="H361" i="15"/>
  <c r="I361" i="15"/>
  <c r="K361" i="15"/>
  <c r="M361" i="15"/>
  <c r="F339" i="15"/>
  <c r="G339" i="15"/>
  <c r="H339" i="15"/>
  <c r="I339" i="15"/>
  <c r="K339" i="15"/>
  <c r="M339" i="15"/>
  <c r="F334" i="15"/>
  <c r="G334" i="15"/>
  <c r="H334" i="15"/>
  <c r="I334" i="15"/>
  <c r="K334" i="15"/>
  <c r="M334" i="15"/>
  <c r="F323" i="15"/>
  <c r="G323" i="15"/>
  <c r="H323" i="15"/>
  <c r="I323" i="15"/>
  <c r="K323" i="15"/>
  <c r="M323" i="15"/>
  <c r="F315" i="15"/>
  <c r="G315" i="15"/>
  <c r="H315" i="15"/>
  <c r="I315" i="15"/>
  <c r="K315" i="15"/>
  <c r="M315" i="15"/>
  <c r="F306" i="15"/>
  <c r="G306" i="15"/>
  <c r="H306" i="15"/>
  <c r="I306" i="15"/>
  <c r="K306" i="15"/>
  <c r="M306" i="15"/>
  <c r="F297" i="15"/>
  <c r="G297" i="15"/>
  <c r="H297" i="15"/>
  <c r="I297" i="15"/>
  <c r="K297" i="15"/>
  <c r="M297" i="15"/>
  <c r="F288" i="15"/>
  <c r="G288" i="15"/>
  <c r="H288" i="15"/>
  <c r="I288" i="15"/>
  <c r="K288" i="15"/>
  <c r="M288" i="15"/>
  <c r="F282" i="15"/>
  <c r="G282" i="15"/>
  <c r="H282" i="15"/>
  <c r="I282" i="15"/>
  <c r="K282" i="15"/>
  <c r="M282" i="15"/>
  <c r="F275" i="15"/>
  <c r="G275" i="15"/>
  <c r="H275" i="15"/>
  <c r="I275" i="15"/>
  <c r="K275" i="15"/>
  <c r="M275" i="15"/>
  <c r="F258" i="15"/>
  <c r="G258" i="15"/>
  <c r="H258" i="15"/>
  <c r="I258" i="15"/>
  <c r="K258" i="15"/>
  <c r="M258" i="15"/>
  <c r="F246" i="15"/>
  <c r="G246" i="15"/>
  <c r="H246" i="15"/>
  <c r="I246" i="15"/>
  <c r="K246" i="15"/>
  <c r="M246" i="15"/>
  <c r="F232" i="15"/>
  <c r="G232" i="15"/>
  <c r="H232" i="15"/>
  <c r="I232" i="15"/>
  <c r="K232" i="15"/>
  <c r="M232" i="15"/>
  <c r="F227" i="15"/>
  <c r="G227" i="15"/>
  <c r="H227" i="15"/>
  <c r="I227" i="15"/>
  <c r="K227" i="15"/>
  <c r="M227" i="15"/>
  <c r="F220" i="15"/>
  <c r="G220" i="15"/>
  <c r="H220" i="15"/>
  <c r="I220" i="15"/>
  <c r="K220" i="15"/>
  <c r="M220" i="15"/>
  <c r="F206" i="15"/>
  <c r="G206" i="15"/>
  <c r="G375" i="15" s="1"/>
  <c r="H206" i="15"/>
  <c r="I206" i="15"/>
  <c r="K206" i="15"/>
  <c r="M206" i="15"/>
  <c r="F163" i="15"/>
  <c r="G163" i="15"/>
  <c r="H163" i="15"/>
  <c r="I163" i="15"/>
  <c r="K163" i="15"/>
  <c r="M163" i="15"/>
  <c r="F141" i="15"/>
  <c r="G141" i="15"/>
  <c r="H141" i="15"/>
  <c r="I141" i="15"/>
  <c r="K141" i="15"/>
  <c r="M141" i="15"/>
  <c r="F132" i="15"/>
  <c r="G132" i="15"/>
  <c r="H132" i="15"/>
  <c r="I132" i="15"/>
  <c r="K132" i="15"/>
  <c r="M132" i="15"/>
  <c r="F121" i="15"/>
  <c r="G121" i="15"/>
  <c r="H121" i="15"/>
  <c r="I121" i="15"/>
  <c r="K121" i="15"/>
  <c r="M121" i="15"/>
  <c r="F104" i="15"/>
  <c r="G104" i="15"/>
  <c r="H104" i="15"/>
  <c r="I104" i="15"/>
  <c r="K104" i="15"/>
  <c r="M104" i="15"/>
  <c r="F98" i="15"/>
  <c r="G98" i="15"/>
  <c r="H98" i="15"/>
  <c r="I98" i="15"/>
  <c r="K98" i="15"/>
  <c r="M98" i="15"/>
  <c r="F72" i="15"/>
  <c r="G72" i="15"/>
  <c r="H72" i="15"/>
  <c r="I72" i="15"/>
  <c r="K72" i="15"/>
  <c r="M72" i="15"/>
  <c r="F61" i="15"/>
  <c r="G61" i="15"/>
  <c r="H61" i="15"/>
  <c r="I61" i="15"/>
  <c r="K61" i="15"/>
  <c r="M61" i="15"/>
  <c r="F46" i="15"/>
  <c r="G46" i="15"/>
  <c r="H46" i="15"/>
  <c r="I46" i="15"/>
  <c r="K46" i="15"/>
  <c r="M46" i="15"/>
  <c r="F42" i="15"/>
  <c r="G42" i="15"/>
  <c r="H42" i="15"/>
  <c r="I42" i="15"/>
  <c r="K42" i="15"/>
  <c r="M42" i="15"/>
  <c r="F33" i="15"/>
  <c r="G33" i="15"/>
  <c r="H33" i="15"/>
  <c r="I33" i="15"/>
  <c r="K33" i="15"/>
  <c r="M33" i="15"/>
  <c r="F29" i="15"/>
  <c r="G29" i="15"/>
  <c r="H29" i="15"/>
  <c r="I29" i="15"/>
  <c r="K29" i="15"/>
  <c r="M29" i="15"/>
  <c r="F25" i="15"/>
  <c r="G25" i="15"/>
  <c r="H25" i="15"/>
  <c r="I25" i="15"/>
  <c r="K25" i="15"/>
  <c r="M25" i="15"/>
  <c r="F15" i="15"/>
  <c r="G15" i="15"/>
  <c r="H15" i="15"/>
  <c r="I15" i="15"/>
  <c r="K15" i="15"/>
  <c r="M15" i="15"/>
  <c r="K375" i="6" l="1"/>
  <c r="F375" i="16"/>
  <c r="G375" i="16"/>
  <c r="F375" i="15"/>
  <c r="I375" i="15"/>
  <c r="H375" i="15"/>
  <c r="K375" i="15"/>
  <c r="H375" i="17"/>
  <c r="I375" i="17"/>
  <c r="M375" i="17"/>
  <c r="G375" i="17"/>
  <c r="N375" i="17"/>
  <c r="F375" i="17"/>
  <c r="K375" i="17"/>
  <c r="J25" i="15"/>
  <c r="J15" i="2" l="1"/>
  <c r="G29" i="2"/>
  <c r="H29" i="2"/>
  <c r="J29" i="2"/>
  <c r="L29" i="2"/>
  <c r="F132" i="2"/>
  <c r="G132" i="2"/>
  <c r="H132" i="2"/>
  <c r="J132" i="2"/>
  <c r="L132" i="2"/>
  <c r="F374" i="2"/>
  <c r="G374" i="2"/>
  <c r="H374" i="2"/>
  <c r="J374" i="2"/>
  <c r="L374" i="2"/>
  <c r="F368" i="2"/>
  <c r="G368" i="2"/>
  <c r="H368" i="2"/>
  <c r="J368" i="2"/>
  <c r="L368" i="2"/>
  <c r="F361" i="2"/>
  <c r="G361" i="2"/>
  <c r="H361" i="2"/>
  <c r="J361" i="2"/>
  <c r="L361" i="2"/>
  <c r="F339" i="2"/>
  <c r="G339" i="2"/>
  <c r="H339" i="2"/>
  <c r="J339" i="2"/>
  <c r="L339" i="2"/>
  <c r="F334" i="2"/>
  <c r="G334" i="2"/>
  <c r="H334" i="2"/>
  <c r="J334" i="2"/>
  <c r="L334" i="2"/>
  <c r="L323" i="2"/>
  <c r="J323" i="2"/>
  <c r="H323" i="2"/>
  <c r="G323" i="2"/>
  <c r="F323" i="2"/>
  <c r="F315" i="2"/>
  <c r="G315" i="2"/>
  <c r="H315" i="2"/>
  <c r="J315" i="2"/>
  <c r="L315" i="2"/>
  <c r="F306" i="2"/>
  <c r="G306" i="2"/>
  <c r="H306" i="2"/>
  <c r="J306" i="2"/>
  <c r="L306" i="2"/>
  <c r="F297" i="2"/>
  <c r="G297" i="2"/>
  <c r="H297" i="2"/>
  <c r="J297" i="2"/>
  <c r="L297" i="2"/>
  <c r="F288" i="2"/>
  <c r="G288" i="2"/>
  <c r="H288" i="2"/>
  <c r="J288" i="2"/>
  <c r="L288" i="2"/>
  <c r="F282" i="2"/>
  <c r="G282" i="2"/>
  <c r="H282" i="2"/>
  <c r="J282" i="2"/>
  <c r="L282" i="2"/>
  <c r="F275" i="2"/>
  <c r="G275" i="2"/>
  <c r="H275" i="2"/>
  <c r="J275" i="2"/>
  <c r="L275" i="2"/>
  <c r="F258" i="2"/>
  <c r="G258" i="2"/>
  <c r="H258" i="2"/>
  <c r="J258" i="2"/>
  <c r="L258" i="2"/>
  <c r="F246" i="2"/>
  <c r="G246" i="2"/>
  <c r="H246" i="2"/>
  <c r="J246" i="2"/>
  <c r="L246" i="2"/>
  <c r="F232" i="2"/>
  <c r="G232" i="2"/>
  <c r="H232" i="2"/>
  <c r="J232" i="2"/>
  <c r="L232" i="2"/>
  <c r="F227" i="2"/>
  <c r="G227" i="2"/>
  <c r="H227" i="2"/>
  <c r="J227" i="2"/>
  <c r="L227" i="2"/>
  <c r="F220" i="2"/>
  <c r="G220" i="2"/>
  <c r="H220" i="2"/>
  <c r="J220" i="2"/>
  <c r="L220" i="2"/>
  <c r="F206" i="2"/>
  <c r="G206" i="2"/>
  <c r="H206" i="2"/>
  <c r="J206" i="2"/>
  <c r="L206" i="2"/>
  <c r="L163" i="2"/>
  <c r="J163" i="2"/>
  <c r="H163" i="2"/>
  <c r="G163" i="2"/>
  <c r="F163" i="2"/>
  <c r="F141" i="2"/>
  <c r="G141" i="2"/>
  <c r="H141" i="2"/>
  <c r="J141" i="2"/>
  <c r="L141" i="2"/>
  <c r="F121" i="2"/>
  <c r="G121" i="2"/>
  <c r="H121" i="2"/>
  <c r="J121" i="2"/>
  <c r="L121" i="2"/>
  <c r="F104" i="2"/>
  <c r="G104" i="2"/>
  <c r="H104" i="2"/>
  <c r="J104" i="2"/>
  <c r="L104" i="2"/>
  <c r="F98" i="2"/>
  <c r="G98" i="2"/>
  <c r="H98" i="2"/>
  <c r="J98" i="2"/>
  <c r="L98" i="2"/>
  <c r="L72" i="2"/>
  <c r="J72" i="2"/>
  <c r="H72" i="2"/>
  <c r="G72" i="2"/>
  <c r="F72" i="2"/>
  <c r="F61" i="2"/>
  <c r="G61" i="2"/>
  <c r="H61" i="2"/>
  <c r="J61" i="2"/>
  <c r="L61" i="2"/>
  <c r="F46" i="2"/>
  <c r="G46" i="2"/>
  <c r="H46" i="2"/>
  <c r="J46" i="2"/>
  <c r="L46" i="2"/>
  <c r="I42" i="2"/>
  <c r="F42" i="2"/>
  <c r="G42" i="2"/>
  <c r="H42" i="2"/>
  <c r="J42" i="2"/>
  <c r="L42" i="2"/>
  <c r="F33" i="2"/>
  <c r="G33" i="2"/>
  <c r="H33" i="2"/>
  <c r="J33" i="2"/>
  <c r="L33" i="2"/>
  <c r="G25" i="2"/>
  <c r="H25" i="2"/>
  <c r="J25" i="2"/>
  <c r="L25" i="2"/>
  <c r="L15" i="2"/>
  <c r="F15" i="2"/>
  <c r="G15" i="2"/>
  <c r="H15" i="2"/>
  <c r="I372" i="9" l="1"/>
  <c r="I366" i="9"/>
  <c r="I359" i="9"/>
  <c r="I337" i="9"/>
  <c r="I332" i="9"/>
  <c r="I321" i="9"/>
  <c r="I313" i="9"/>
  <c r="I304" i="9"/>
  <c r="I295" i="9"/>
  <c r="I286" i="9"/>
  <c r="I280" i="9"/>
  <c r="I273" i="9"/>
  <c r="I256" i="9"/>
  <c r="I244" i="9"/>
  <c r="I230" i="9"/>
  <c r="I225" i="9"/>
  <c r="I218" i="9"/>
  <c r="I204" i="9"/>
  <c r="I161" i="9"/>
  <c r="I139" i="9"/>
  <c r="I130" i="9"/>
  <c r="I119" i="9"/>
  <c r="I102" i="9"/>
  <c r="I96" i="9"/>
  <c r="I70" i="9"/>
  <c r="I59" i="9"/>
  <c r="I44" i="9"/>
  <c r="I40" i="9"/>
  <c r="I31" i="9"/>
  <c r="I27" i="9"/>
  <c r="I23" i="9"/>
  <c r="I13" i="9"/>
  <c r="D13" i="9"/>
  <c r="E13" i="9"/>
  <c r="F13" i="9"/>
  <c r="G13" i="9"/>
  <c r="D23" i="9"/>
  <c r="E23" i="9"/>
  <c r="F23" i="9"/>
  <c r="G23" i="9"/>
  <c r="D27" i="9"/>
  <c r="E27" i="9"/>
  <c r="F27" i="9"/>
  <c r="G27" i="9"/>
  <c r="D31" i="9"/>
  <c r="E31" i="9"/>
  <c r="F31" i="9"/>
  <c r="G31" i="9"/>
  <c r="D40" i="9"/>
  <c r="E40" i="9"/>
  <c r="F40" i="9"/>
  <c r="G40" i="9"/>
  <c r="D44" i="9"/>
  <c r="E44" i="9"/>
  <c r="F44" i="9"/>
  <c r="G44" i="9"/>
  <c r="D59" i="9"/>
  <c r="E59" i="9"/>
  <c r="F59" i="9"/>
  <c r="G59" i="9"/>
  <c r="D70" i="9"/>
  <c r="E70" i="9"/>
  <c r="F70" i="9"/>
  <c r="G70" i="9"/>
  <c r="D96" i="9"/>
  <c r="E96" i="9"/>
  <c r="F96" i="9"/>
  <c r="G96" i="9"/>
  <c r="D102" i="9"/>
  <c r="E102" i="9"/>
  <c r="F102" i="9"/>
  <c r="G102" i="9"/>
  <c r="D119" i="9"/>
  <c r="E119" i="9"/>
  <c r="F119" i="9"/>
  <c r="G119" i="9"/>
  <c r="D130" i="9"/>
  <c r="E130" i="9"/>
  <c r="F130" i="9"/>
  <c r="G130" i="9"/>
  <c r="D139" i="9"/>
  <c r="E139" i="9"/>
  <c r="F139" i="9"/>
  <c r="G139" i="9"/>
  <c r="D161" i="9"/>
  <c r="E161" i="9"/>
  <c r="F161" i="9"/>
  <c r="G161" i="9"/>
  <c r="D204" i="9"/>
  <c r="E204" i="9"/>
  <c r="F204" i="9"/>
  <c r="G204" i="9"/>
  <c r="G218" i="9"/>
  <c r="D218" i="9"/>
  <c r="E218" i="9"/>
  <c r="F218" i="9"/>
  <c r="D225" i="9"/>
  <c r="E225" i="9"/>
  <c r="F225" i="9"/>
  <c r="G225" i="9"/>
  <c r="D230" i="9"/>
  <c r="E230" i="9"/>
  <c r="F230" i="9"/>
  <c r="G230" i="9"/>
  <c r="D244" i="9"/>
  <c r="E244" i="9"/>
  <c r="F244" i="9"/>
  <c r="G244" i="9"/>
  <c r="D256" i="9"/>
  <c r="E256" i="9"/>
  <c r="F256" i="9"/>
  <c r="G256" i="9"/>
  <c r="D273" i="9"/>
  <c r="E273" i="9"/>
  <c r="F273" i="9"/>
  <c r="G273" i="9"/>
  <c r="D280" i="9"/>
  <c r="E280" i="9"/>
  <c r="F280" i="9"/>
  <c r="G280" i="9"/>
  <c r="D286" i="9"/>
  <c r="E286" i="9"/>
  <c r="F286" i="9"/>
  <c r="G286" i="9"/>
  <c r="D295" i="9"/>
  <c r="E295" i="9"/>
  <c r="F295" i="9"/>
  <c r="G295" i="9"/>
  <c r="D304" i="9"/>
  <c r="E304" i="9"/>
  <c r="F304" i="9"/>
  <c r="G304" i="9"/>
  <c r="D313" i="9"/>
  <c r="E313" i="9"/>
  <c r="F313" i="9"/>
  <c r="G313" i="9"/>
  <c r="D321" i="9"/>
  <c r="E321" i="9"/>
  <c r="F321" i="9"/>
  <c r="G321" i="9"/>
  <c r="D332" i="9"/>
  <c r="E332" i="9"/>
  <c r="F332" i="9"/>
  <c r="G332" i="9"/>
  <c r="D337" i="9"/>
  <c r="E337" i="9"/>
  <c r="F337" i="9"/>
  <c r="G337" i="9"/>
  <c r="D359" i="9"/>
  <c r="E359" i="9"/>
  <c r="F359" i="9"/>
  <c r="G359" i="9"/>
  <c r="D366" i="9"/>
  <c r="E366" i="9"/>
  <c r="F366" i="9"/>
  <c r="G366" i="9"/>
  <c r="D372" i="9"/>
  <c r="E372" i="9"/>
  <c r="F372" i="9"/>
  <c r="G372" i="9"/>
  <c r="H9" i="9"/>
  <c r="H13" i="9" s="1"/>
  <c r="H10" i="9"/>
  <c r="H11" i="9"/>
  <c r="H12" i="9"/>
  <c r="H14" i="9"/>
  <c r="H23" i="9" s="1"/>
  <c r="H15" i="9"/>
  <c r="H16" i="9"/>
  <c r="H17" i="9"/>
  <c r="H18" i="9"/>
  <c r="H19" i="9"/>
  <c r="H20" i="9"/>
  <c r="H21" i="9"/>
  <c r="H22" i="9"/>
  <c r="H24" i="9"/>
  <c r="H27" i="9" s="1"/>
  <c r="H25" i="9"/>
  <c r="H26" i="9"/>
  <c r="H28" i="9"/>
  <c r="H31" i="9" s="1"/>
  <c r="H29" i="9"/>
  <c r="H30" i="9"/>
  <c r="H32" i="9"/>
  <c r="H40" i="9" s="1"/>
  <c r="H33" i="9"/>
  <c r="H34" i="9"/>
  <c r="H35" i="9"/>
  <c r="H36" i="9"/>
  <c r="H37" i="9"/>
  <c r="H38" i="9"/>
  <c r="H39" i="9"/>
  <c r="H41" i="9"/>
  <c r="H42" i="9"/>
  <c r="H44" i="9" s="1"/>
  <c r="H43" i="9"/>
  <c r="H45" i="9"/>
  <c r="H59" i="9" s="1"/>
  <c r="H46" i="9"/>
  <c r="H47" i="9"/>
  <c r="H48" i="9"/>
  <c r="H49" i="9"/>
  <c r="H50" i="9"/>
  <c r="H51" i="9"/>
  <c r="H52" i="9"/>
  <c r="H53" i="9"/>
  <c r="H54" i="9"/>
  <c r="H55" i="9"/>
  <c r="H56" i="9"/>
  <c r="H57" i="9"/>
  <c r="H58" i="9"/>
  <c r="H60" i="9"/>
  <c r="H70" i="9" s="1"/>
  <c r="H61" i="9"/>
  <c r="H62" i="9"/>
  <c r="H63" i="9"/>
  <c r="H64" i="9"/>
  <c r="H65" i="9"/>
  <c r="H66" i="9"/>
  <c r="H67" i="9"/>
  <c r="H68" i="9"/>
  <c r="H69" i="9"/>
  <c r="H71" i="9"/>
  <c r="H96" i="9" s="1"/>
  <c r="H72" i="9"/>
  <c r="H73" i="9"/>
  <c r="H74" i="9"/>
  <c r="H75" i="9"/>
  <c r="H76" i="9"/>
  <c r="H77" i="9"/>
  <c r="H78" i="9"/>
  <c r="H79" i="9"/>
  <c r="H80" i="9"/>
  <c r="H81" i="9"/>
  <c r="H82" i="9"/>
  <c r="H83" i="9"/>
  <c r="H84" i="9"/>
  <c r="H85" i="9"/>
  <c r="H86" i="9"/>
  <c r="H87" i="9"/>
  <c r="H88" i="9"/>
  <c r="H89" i="9"/>
  <c r="H90" i="9"/>
  <c r="H91" i="9"/>
  <c r="H92" i="9"/>
  <c r="H93" i="9"/>
  <c r="H94" i="9"/>
  <c r="H95" i="9"/>
  <c r="H97" i="9"/>
  <c r="H98" i="9"/>
  <c r="H102" i="9" s="1"/>
  <c r="H99" i="9"/>
  <c r="H100" i="9"/>
  <c r="H101" i="9"/>
  <c r="H103" i="9"/>
  <c r="H119" i="9" s="1"/>
  <c r="H104" i="9"/>
  <c r="H105" i="9"/>
  <c r="H106" i="9"/>
  <c r="H107" i="9"/>
  <c r="H108" i="9"/>
  <c r="H109" i="9"/>
  <c r="H110" i="9"/>
  <c r="H111" i="9"/>
  <c r="H112" i="9"/>
  <c r="H113" i="9"/>
  <c r="H114" i="9"/>
  <c r="H115" i="9"/>
  <c r="H116" i="9"/>
  <c r="H117" i="9"/>
  <c r="H118" i="9"/>
  <c r="H120" i="9"/>
  <c r="H130" i="9" s="1"/>
  <c r="H121" i="9"/>
  <c r="H122" i="9"/>
  <c r="H123" i="9"/>
  <c r="H124" i="9"/>
  <c r="H125" i="9"/>
  <c r="H126" i="9"/>
  <c r="H127" i="9"/>
  <c r="H128" i="9"/>
  <c r="H129" i="9"/>
  <c r="H131" i="9"/>
  <c r="H139" i="9" s="1"/>
  <c r="H132" i="9"/>
  <c r="H133" i="9"/>
  <c r="H134" i="9"/>
  <c r="H135" i="9"/>
  <c r="H136" i="9"/>
  <c r="H137" i="9"/>
  <c r="H138" i="9"/>
  <c r="H140" i="9"/>
  <c r="H161" i="9" s="1"/>
  <c r="H141" i="9"/>
  <c r="H142" i="9"/>
  <c r="H143" i="9"/>
  <c r="H144" i="9"/>
  <c r="H145" i="9"/>
  <c r="H146" i="9"/>
  <c r="H147" i="9"/>
  <c r="H148" i="9"/>
  <c r="H149" i="9"/>
  <c r="H150" i="9"/>
  <c r="H151" i="9"/>
  <c r="H152" i="9"/>
  <c r="H153" i="9"/>
  <c r="H154" i="9"/>
  <c r="H155" i="9"/>
  <c r="H156" i="9"/>
  <c r="H157" i="9"/>
  <c r="H158" i="9"/>
  <c r="H159" i="9"/>
  <c r="H160" i="9"/>
  <c r="H162" i="9"/>
  <c r="H163" i="9"/>
  <c r="H204" i="9" s="1"/>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5" i="9"/>
  <c r="H206" i="9"/>
  <c r="H207" i="9"/>
  <c r="H208" i="9"/>
  <c r="H209" i="9"/>
  <c r="H210" i="9"/>
  <c r="H211" i="9"/>
  <c r="H212" i="9"/>
  <c r="H213" i="9"/>
  <c r="H214" i="9"/>
  <c r="H215" i="9"/>
  <c r="H216" i="9"/>
  <c r="H217" i="9"/>
  <c r="H219" i="9"/>
  <c r="H220" i="9"/>
  <c r="H221" i="9"/>
  <c r="H225" i="9" s="1"/>
  <c r="H222" i="9"/>
  <c r="H223" i="9"/>
  <c r="H224" i="9"/>
  <c r="H226" i="9"/>
  <c r="H230" i="9" s="1"/>
  <c r="H227" i="9"/>
  <c r="H228" i="9"/>
  <c r="H229" i="9"/>
  <c r="H231" i="9"/>
  <c r="H244" i="9" s="1"/>
  <c r="H232" i="9"/>
  <c r="H233" i="9"/>
  <c r="H234" i="9"/>
  <c r="H235" i="9"/>
  <c r="H236" i="9"/>
  <c r="H237" i="9"/>
  <c r="H238" i="9"/>
  <c r="H239" i="9"/>
  <c r="H240" i="9"/>
  <c r="H241" i="9"/>
  <c r="H242" i="9"/>
  <c r="H243" i="9"/>
  <c r="H245" i="9"/>
  <c r="H256" i="9" s="1"/>
  <c r="H246" i="9"/>
  <c r="H247" i="9"/>
  <c r="H248" i="9"/>
  <c r="H249" i="9"/>
  <c r="H250" i="9"/>
  <c r="H251" i="9"/>
  <c r="H252" i="9"/>
  <c r="H253" i="9"/>
  <c r="H254" i="9"/>
  <c r="H255" i="9"/>
  <c r="H257" i="9"/>
  <c r="H273" i="9" s="1"/>
  <c r="H258" i="9"/>
  <c r="H259" i="9"/>
  <c r="H260" i="9"/>
  <c r="H261" i="9"/>
  <c r="H262" i="9"/>
  <c r="H263" i="9"/>
  <c r="H264" i="9"/>
  <c r="H265" i="9"/>
  <c r="H266" i="9"/>
  <c r="H267" i="9"/>
  <c r="H268" i="9"/>
  <c r="H269" i="9"/>
  <c r="H270" i="9"/>
  <c r="H271" i="9"/>
  <c r="H272" i="9"/>
  <c r="H274" i="9"/>
  <c r="H280" i="9" s="1"/>
  <c r="H275" i="9"/>
  <c r="H276" i="9"/>
  <c r="H277" i="9"/>
  <c r="H278" i="9"/>
  <c r="H279" i="9"/>
  <c r="H281" i="9"/>
  <c r="H286" i="9" s="1"/>
  <c r="H282" i="9"/>
  <c r="H283" i="9"/>
  <c r="H284" i="9"/>
  <c r="H285" i="9"/>
  <c r="H287" i="9"/>
  <c r="H295" i="9" s="1"/>
  <c r="H288" i="9"/>
  <c r="H289" i="9"/>
  <c r="H290" i="9"/>
  <c r="H291" i="9"/>
  <c r="H292" i="9"/>
  <c r="H293" i="9"/>
  <c r="H294" i="9"/>
  <c r="H296" i="9"/>
  <c r="H297" i="9"/>
  <c r="H304" i="9" s="1"/>
  <c r="H298" i="9"/>
  <c r="H299" i="9"/>
  <c r="H300" i="9"/>
  <c r="H301" i="9"/>
  <c r="H302" i="9"/>
  <c r="H303" i="9"/>
  <c r="H305" i="9"/>
  <c r="H313" i="9" s="1"/>
  <c r="H306" i="9"/>
  <c r="H307" i="9"/>
  <c r="H308" i="9"/>
  <c r="H309" i="9"/>
  <c r="H310" i="9"/>
  <c r="H311" i="9"/>
  <c r="H312" i="9"/>
  <c r="H314" i="9"/>
  <c r="H321" i="9" s="1"/>
  <c r="H315" i="9"/>
  <c r="H316" i="9"/>
  <c r="H317" i="9"/>
  <c r="H318" i="9"/>
  <c r="H319" i="9"/>
  <c r="H320" i="9"/>
  <c r="H322" i="9"/>
  <c r="H332" i="9" s="1"/>
  <c r="H323" i="9"/>
  <c r="H324" i="9"/>
  <c r="H325" i="9"/>
  <c r="H326" i="9"/>
  <c r="H327" i="9"/>
  <c r="H328" i="9"/>
  <c r="H329" i="9"/>
  <c r="H330" i="9"/>
  <c r="H331" i="9"/>
  <c r="H333" i="9"/>
  <c r="H337" i="9" s="1"/>
  <c r="H334" i="9"/>
  <c r="H335" i="9"/>
  <c r="H336" i="9"/>
  <c r="H338" i="9"/>
  <c r="H359" i="9" s="1"/>
  <c r="H339" i="9"/>
  <c r="H340" i="9"/>
  <c r="H341" i="9"/>
  <c r="H342" i="9"/>
  <c r="H343" i="9"/>
  <c r="H344" i="9"/>
  <c r="H345" i="9"/>
  <c r="H346" i="9"/>
  <c r="H347" i="9"/>
  <c r="H348" i="9"/>
  <c r="H349" i="9"/>
  <c r="H350" i="9"/>
  <c r="H351" i="9"/>
  <c r="H352" i="9"/>
  <c r="H353" i="9"/>
  <c r="H354" i="9"/>
  <c r="H355" i="9"/>
  <c r="H356" i="9"/>
  <c r="H357" i="9"/>
  <c r="H358" i="9"/>
  <c r="H360" i="9"/>
  <c r="H366" i="9" s="1"/>
  <c r="H361" i="9"/>
  <c r="H362" i="9"/>
  <c r="H363" i="9"/>
  <c r="H364" i="9"/>
  <c r="H365" i="9"/>
  <c r="H367" i="9"/>
  <c r="H372" i="9" s="1"/>
  <c r="H368" i="9"/>
  <c r="H369" i="9"/>
  <c r="H370" i="9"/>
  <c r="H371" i="9"/>
  <c r="H218" i="9" l="1"/>
  <c r="G161" i="12"/>
  <c r="G374" i="8" l="1"/>
  <c r="F374" i="8"/>
  <c r="D374" i="8"/>
  <c r="E373" i="8"/>
  <c r="E372" i="8"/>
  <c r="E371" i="8"/>
  <c r="E370" i="8"/>
  <c r="E369" i="8"/>
  <c r="G368" i="8"/>
  <c r="F368" i="8"/>
  <c r="D368" i="8"/>
  <c r="E367" i="8"/>
  <c r="E366" i="8"/>
  <c r="E365" i="8"/>
  <c r="E364" i="8"/>
  <c r="E363" i="8"/>
  <c r="E362" i="8"/>
  <c r="G361" i="8"/>
  <c r="F361" i="8"/>
  <c r="D361" i="8"/>
  <c r="E360" i="8"/>
  <c r="E359" i="8"/>
  <c r="E358" i="8"/>
  <c r="E357" i="8"/>
  <c r="E356" i="8"/>
  <c r="E355" i="8"/>
  <c r="E354" i="8"/>
  <c r="E353" i="8"/>
  <c r="E352" i="8"/>
  <c r="E351" i="8"/>
  <c r="E350" i="8"/>
  <c r="E349" i="8"/>
  <c r="E348" i="8"/>
  <c r="E347" i="8"/>
  <c r="E346" i="8"/>
  <c r="E345" i="8"/>
  <c r="E344" i="8"/>
  <c r="E343" i="8"/>
  <c r="E342" i="8"/>
  <c r="E341" i="8"/>
  <c r="E340" i="8"/>
  <c r="G339" i="8"/>
  <c r="F339" i="8"/>
  <c r="D339" i="8"/>
  <c r="E338" i="8"/>
  <c r="E337" i="8"/>
  <c r="E336" i="8"/>
  <c r="E335" i="8"/>
  <c r="G334" i="8"/>
  <c r="F334" i="8"/>
  <c r="D334" i="8"/>
  <c r="E333" i="8"/>
  <c r="E332" i="8"/>
  <c r="E331" i="8"/>
  <c r="E330" i="8"/>
  <c r="E329" i="8"/>
  <c r="E328" i="8"/>
  <c r="E327" i="8"/>
  <c r="E326" i="8"/>
  <c r="E325" i="8"/>
  <c r="E324" i="8"/>
  <c r="G323" i="8"/>
  <c r="F323" i="8"/>
  <c r="D323" i="8"/>
  <c r="E322" i="8"/>
  <c r="E321" i="8"/>
  <c r="E320" i="8"/>
  <c r="E319" i="8"/>
  <c r="E318" i="8"/>
  <c r="E317" i="8"/>
  <c r="E316" i="8"/>
  <c r="G315" i="8"/>
  <c r="F315" i="8"/>
  <c r="D315" i="8"/>
  <c r="E314" i="8"/>
  <c r="E313" i="8"/>
  <c r="E312" i="8"/>
  <c r="E311" i="8"/>
  <c r="E310" i="8"/>
  <c r="E309" i="8"/>
  <c r="E308" i="8"/>
  <c r="E307" i="8"/>
  <c r="G306" i="8"/>
  <c r="F306" i="8"/>
  <c r="D306" i="8"/>
  <c r="E305" i="8"/>
  <c r="E304" i="8"/>
  <c r="E303" i="8"/>
  <c r="E302" i="8"/>
  <c r="E301" i="8"/>
  <c r="E300" i="8"/>
  <c r="E299" i="8"/>
  <c r="E298" i="8"/>
  <c r="G297" i="8"/>
  <c r="F297" i="8"/>
  <c r="D297" i="8"/>
  <c r="E296" i="8"/>
  <c r="E295" i="8"/>
  <c r="E294" i="8"/>
  <c r="E293" i="8"/>
  <c r="E292" i="8"/>
  <c r="E291" i="8"/>
  <c r="E290" i="8"/>
  <c r="E289" i="8"/>
  <c r="G288" i="8"/>
  <c r="F288" i="8"/>
  <c r="D288" i="8"/>
  <c r="E287" i="8"/>
  <c r="E286" i="8"/>
  <c r="E285" i="8"/>
  <c r="E284" i="8"/>
  <c r="E283" i="8"/>
  <c r="G282" i="8"/>
  <c r="F282" i="8"/>
  <c r="D282" i="8"/>
  <c r="E281" i="8"/>
  <c r="E280" i="8"/>
  <c r="E279" i="8"/>
  <c r="E278" i="8"/>
  <c r="E277" i="8"/>
  <c r="E276" i="8"/>
  <c r="G275" i="8"/>
  <c r="F275" i="8"/>
  <c r="D275" i="8"/>
  <c r="E274" i="8"/>
  <c r="E273" i="8"/>
  <c r="E272" i="8"/>
  <c r="E271" i="8"/>
  <c r="E270" i="8"/>
  <c r="E269" i="8"/>
  <c r="E268" i="8"/>
  <c r="E267" i="8"/>
  <c r="E266" i="8"/>
  <c r="E265" i="8"/>
  <c r="E264" i="8"/>
  <c r="E263" i="8"/>
  <c r="E262" i="8"/>
  <c r="E261" i="8"/>
  <c r="E260" i="8"/>
  <c r="E259" i="8"/>
  <c r="E275" i="8" s="1"/>
  <c r="G258" i="8"/>
  <c r="F258" i="8"/>
  <c r="D258" i="8"/>
  <c r="E257" i="8"/>
  <c r="E256" i="8"/>
  <c r="E255" i="8"/>
  <c r="E254" i="8"/>
  <c r="E253" i="8"/>
  <c r="E252" i="8"/>
  <c r="E251" i="8"/>
  <c r="E250" i="8"/>
  <c r="E249" i="8"/>
  <c r="E248" i="8"/>
  <c r="E247" i="8"/>
  <c r="G246" i="8"/>
  <c r="F246" i="8"/>
  <c r="D246" i="8"/>
  <c r="E245" i="8"/>
  <c r="E244" i="8"/>
  <c r="E243" i="8"/>
  <c r="E242" i="8"/>
  <c r="E241" i="8"/>
  <c r="E240" i="8"/>
  <c r="E239" i="8"/>
  <c r="E238" i="8"/>
  <c r="E237" i="8"/>
  <c r="E236" i="8"/>
  <c r="E235" i="8"/>
  <c r="E234" i="8"/>
  <c r="E233" i="8"/>
  <c r="G232" i="8"/>
  <c r="F232" i="8"/>
  <c r="D232" i="8"/>
  <c r="E231" i="8"/>
  <c r="E230" i="8"/>
  <c r="E229" i="8"/>
  <c r="E228" i="8"/>
  <c r="G227" i="8"/>
  <c r="F227" i="8"/>
  <c r="D227" i="8"/>
  <c r="E226" i="8"/>
  <c r="E225" i="8"/>
  <c r="E224" i="8"/>
  <c r="E223" i="8"/>
  <c r="E222" i="8"/>
  <c r="E221" i="8"/>
  <c r="G220" i="8"/>
  <c r="F220" i="8"/>
  <c r="D220" i="8"/>
  <c r="E219" i="8"/>
  <c r="E218" i="8"/>
  <c r="E217" i="8"/>
  <c r="E216" i="8"/>
  <c r="E215" i="8"/>
  <c r="E214" i="8"/>
  <c r="E213" i="8"/>
  <c r="E212" i="8"/>
  <c r="E211" i="8"/>
  <c r="E210" i="8"/>
  <c r="E209" i="8"/>
  <c r="E208" i="8"/>
  <c r="E207" i="8"/>
  <c r="G206" i="8"/>
  <c r="F206" i="8"/>
  <c r="D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G163" i="8"/>
  <c r="F163" i="8"/>
  <c r="D163" i="8"/>
  <c r="E162" i="8"/>
  <c r="E161" i="8"/>
  <c r="E160" i="8"/>
  <c r="E159" i="8"/>
  <c r="E158" i="8"/>
  <c r="E157" i="8"/>
  <c r="E156" i="8"/>
  <c r="E155" i="8"/>
  <c r="E154" i="8"/>
  <c r="E153" i="8"/>
  <c r="E152" i="8"/>
  <c r="E151" i="8"/>
  <c r="E150" i="8"/>
  <c r="E149" i="8"/>
  <c r="E148" i="8"/>
  <c r="E147" i="8"/>
  <c r="E146" i="8"/>
  <c r="E145" i="8"/>
  <c r="E144" i="8"/>
  <c r="E143" i="8"/>
  <c r="E142" i="8"/>
  <c r="G141" i="8"/>
  <c r="F141" i="8"/>
  <c r="D141" i="8"/>
  <c r="E140" i="8"/>
  <c r="E139" i="8"/>
  <c r="E138" i="8"/>
  <c r="E137" i="8"/>
  <c r="E136" i="8"/>
  <c r="E135" i="8"/>
  <c r="E134" i="8"/>
  <c r="E133" i="8"/>
  <c r="G132" i="8"/>
  <c r="F132" i="8"/>
  <c r="D132" i="8"/>
  <c r="E131" i="8"/>
  <c r="E130" i="8"/>
  <c r="E129" i="8"/>
  <c r="E128" i="8"/>
  <c r="E127" i="8"/>
  <c r="E126" i="8"/>
  <c r="E125" i="8"/>
  <c r="E124" i="8"/>
  <c r="E123" i="8"/>
  <c r="E122" i="8"/>
  <c r="G121" i="8"/>
  <c r="F121" i="8"/>
  <c r="D121" i="8"/>
  <c r="E120" i="8"/>
  <c r="E119" i="8"/>
  <c r="E118" i="8"/>
  <c r="E117" i="8"/>
  <c r="E116" i="8"/>
  <c r="E115" i="8"/>
  <c r="E114" i="8"/>
  <c r="E113" i="8"/>
  <c r="E112" i="8"/>
  <c r="E111" i="8"/>
  <c r="E110" i="8"/>
  <c r="E109" i="8"/>
  <c r="E108" i="8"/>
  <c r="E107" i="8"/>
  <c r="E106" i="8"/>
  <c r="E105" i="8"/>
  <c r="G104" i="8"/>
  <c r="F104" i="8"/>
  <c r="D104" i="8"/>
  <c r="E103" i="8"/>
  <c r="E102" i="8"/>
  <c r="E101" i="8"/>
  <c r="E100" i="8"/>
  <c r="E99" i="8"/>
  <c r="G98" i="8"/>
  <c r="F98" i="8"/>
  <c r="D98" i="8"/>
  <c r="E97" i="8"/>
  <c r="E96" i="8"/>
  <c r="E95" i="8"/>
  <c r="E94" i="8"/>
  <c r="E93" i="8"/>
  <c r="E92" i="8"/>
  <c r="E91" i="8"/>
  <c r="E90" i="8"/>
  <c r="E89" i="8"/>
  <c r="E88" i="8"/>
  <c r="E87" i="8"/>
  <c r="E86" i="8"/>
  <c r="E85" i="8"/>
  <c r="E84" i="8"/>
  <c r="E83" i="8"/>
  <c r="E82" i="8"/>
  <c r="E81" i="8"/>
  <c r="E80" i="8"/>
  <c r="E79" i="8"/>
  <c r="E78" i="8"/>
  <c r="E77" i="8"/>
  <c r="E76" i="8"/>
  <c r="E75" i="8"/>
  <c r="E98" i="8" s="1"/>
  <c r="E74" i="8"/>
  <c r="E73" i="8"/>
  <c r="G72" i="8"/>
  <c r="F72" i="8"/>
  <c r="D72" i="8"/>
  <c r="E71" i="8"/>
  <c r="E70" i="8"/>
  <c r="E69" i="8"/>
  <c r="E68" i="8"/>
  <c r="E67" i="8"/>
  <c r="E66" i="8"/>
  <c r="E65" i="8"/>
  <c r="E64" i="8"/>
  <c r="E63" i="8"/>
  <c r="E62" i="8"/>
  <c r="G61" i="8"/>
  <c r="F61" i="8"/>
  <c r="D61" i="8"/>
  <c r="E60" i="8"/>
  <c r="E59" i="8"/>
  <c r="E58" i="8"/>
  <c r="E57" i="8"/>
  <c r="E56" i="8"/>
  <c r="E55" i="8"/>
  <c r="E54" i="8"/>
  <c r="E53" i="8"/>
  <c r="E52" i="8"/>
  <c r="E51" i="8"/>
  <c r="E50" i="8"/>
  <c r="E49" i="8"/>
  <c r="E48" i="8"/>
  <c r="E47" i="8"/>
  <c r="G46" i="8"/>
  <c r="F46" i="8"/>
  <c r="D46" i="8"/>
  <c r="E45" i="8"/>
  <c r="E44" i="8"/>
  <c r="E43" i="8"/>
  <c r="G42" i="8"/>
  <c r="F42" i="8"/>
  <c r="D42" i="8"/>
  <c r="E41" i="8"/>
  <c r="E40" i="8"/>
  <c r="E39" i="8"/>
  <c r="E38" i="8"/>
  <c r="E37" i="8"/>
  <c r="E36" i="8"/>
  <c r="E35" i="8"/>
  <c r="E34" i="8"/>
  <c r="G33" i="8"/>
  <c r="F33" i="8"/>
  <c r="D33" i="8"/>
  <c r="E32" i="8"/>
  <c r="E31" i="8"/>
  <c r="E30" i="8"/>
  <c r="G29" i="8"/>
  <c r="F29" i="8"/>
  <c r="D29" i="8"/>
  <c r="E28" i="8"/>
  <c r="E27" i="8"/>
  <c r="E26" i="8"/>
  <c r="G25" i="8"/>
  <c r="F25" i="8"/>
  <c r="D25" i="8"/>
  <c r="E24" i="8"/>
  <c r="E23" i="8"/>
  <c r="E22" i="8"/>
  <c r="E21" i="8"/>
  <c r="E20" i="8"/>
  <c r="E19" i="8"/>
  <c r="E18" i="8"/>
  <c r="E17" i="8"/>
  <c r="E16" i="8"/>
  <c r="G15" i="8"/>
  <c r="F15" i="8"/>
  <c r="D15" i="8"/>
  <c r="E14" i="8"/>
  <c r="E13" i="8"/>
  <c r="E12" i="8"/>
  <c r="E11" i="8"/>
  <c r="E258" i="8" l="1"/>
  <c r="E33" i="8"/>
  <c r="E132" i="8"/>
  <c r="E206" i="8"/>
  <c r="E374" i="8"/>
  <c r="E61" i="8"/>
  <c r="E323" i="8"/>
  <c r="E334" i="8"/>
  <c r="E46" i="8"/>
  <c r="E220" i="8"/>
  <c r="E246" i="8"/>
  <c r="E288" i="8"/>
  <c r="E306" i="8"/>
  <c r="E368" i="8"/>
  <c r="E25" i="8"/>
  <c r="E104" i="8"/>
  <c r="E232" i="8"/>
  <c r="E361" i="8"/>
  <c r="E339" i="8"/>
  <c r="E315" i="8"/>
  <c r="E297" i="8"/>
  <c r="E282" i="8"/>
  <c r="E227" i="8"/>
  <c r="E163" i="8"/>
  <c r="E141" i="8"/>
  <c r="E121" i="8"/>
  <c r="E72" i="8"/>
  <c r="E42" i="8"/>
  <c r="E29" i="8"/>
  <c r="E15" i="8"/>
  <c r="D98" i="5" l="1"/>
  <c r="D104" i="5"/>
  <c r="D121" i="5"/>
  <c r="D132" i="5"/>
  <c r="D141" i="5"/>
  <c r="D163" i="5"/>
  <c r="D206" i="5"/>
  <c r="D220" i="5"/>
  <c r="D227" i="5"/>
  <c r="D232" i="5"/>
  <c r="D246" i="5"/>
  <c r="D258" i="5"/>
  <c r="D275" i="5"/>
  <c r="D282" i="5"/>
  <c r="D288" i="5"/>
  <c r="D297" i="5"/>
  <c r="D306" i="5"/>
  <c r="D315" i="5"/>
  <c r="D323" i="5"/>
  <c r="D334" i="5"/>
  <c r="D339" i="5"/>
  <c r="D361" i="5"/>
  <c r="D368" i="5"/>
  <c r="D374" i="5"/>
  <c r="D72" i="5"/>
  <c r="D61" i="5"/>
  <c r="D46" i="5"/>
  <c r="D42" i="5"/>
  <c r="D33" i="5"/>
  <c r="D29" i="5"/>
  <c r="D25" i="5"/>
  <c r="D15" i="5"/>
  <c r="E41" i="4" l="1"/>
  <c r="E40" i="4"/>
  <c r="E39" i="4"/>
  <c r="E38" i="4"/>
  <c r="E37" i="4"/>
  <c r="E36" i="4"/>
  <c r="E35" i="4"/>
  <c r="E34" i="4"/>
  <c r="E42" i="4" s="1"/>
  <c r="E32" i="4"/>
  <c r="E31" i="4"/>
  <c r="E30" i="4"/>
  <c r="E33" i="4" s="1"/>
  <c r="E28" i="4"/>
  <c r="E27" i="4"/>
  <c r="E26" i="4"/>
  <c r="E24" i="4"/>
  <c r="E23" i="4"/>
  <c r="E22" i="4"/>
  <c r="E21" i="4"/>
  <c r="E20" i="4"/>
  <c r="E19" i="4"/>
  <c r="E18" i="4"/>
  <c r="E17" i="4"/>
  <c r="E16" i="4"/>
  <c r="E29" i="4" l="1"/>
  <c r="E25" i="4"/>
  <c r="L375" i="2"/>
  <c r="D72" i="2" l="1"/>
  <c r="D374" i="6" l="1"/>
  <c r="D368" i="6"/>
  <c r="D361" i="6"/>
  <c r="D339" i="6"/>
  <c r="D334" i="6"/>
  <c r="D323" i="6"/>
  <c r="D315" i="6"/>
  <c r="D306" i="6"/>
  <c r="D297" i="6"/>
  <c r="D288" i="6"/>
  <c r="D282" i="6"/>
  <c r="D275" i="6"/>
  <c r="D258" i="6"/>
  <c r="D246" i="6"/>
  <c r="D232" i="6"/>
  <c r="D227" i="6"/>
  <c r="D220" i="6"/>
  <c r="D206" i="6"/>
  <c r="D163" i="6"/>
  <c r="D141" i="6"/>
  <c r="D132" i="6"/>
  <c r="D121" i="6"/>
  <c r="D104" i="6"/>
  <c r="D98" i="6"/>
  <c r="D72" i="6"/>
  <c r="D61" i="6"/>
  <c r="D46" i="6"/>
  <c r="D42" i="6"/>
  <c r="D33" i="6"/>
  <c r="D29" i="6"/>
  <c r="D25" i="6"/>
  <c r="D15" i="6"/>
  <c r="D374" i="4"/>
  <c r="D368" i="4"/>
  <c r="D361" i="4"/>
  <c r="D339" i="4"/>
  <c r="D334" i="4"/>
  <c r="D323" i="4"/>
  <c r="D315" i="4"/>
  <c r="D306" i="4"/>
  <c r="D297" i="4"/>
  <c r="D288" i="4"/>
  <c r="D282" i="4"/>
  <c r="D275" i="4"/>
  <c r="D258" i="4"/>
  <c r="D246" i="4"/>
  <c r="D232" i="4"/>
  <c r="D227" i="4"/>
  <c r="D220" i="4"/>
  <c r="D206" i="4"/>
  <c r="D163" i="4"/>
  <c r="D141" i="4"/>
  <c r="D132" i="4"/>
  <c r="D121" i="4"/>
  <c r="D104" i="4"/>
  <c r="D98" i="4"/>
  <c r="D72" i="4"/>
  <c r="D61" i="4"/>
  <c r="D46" i="4"/>
  <c r="D42" i="4"/>
  <c r="D33" i="4"/>
  <c r="D29" i="4"/>
  <c r="D25" i="4"/>
  <c r="D15" i="4"/>
  <c r="D375" i="4" s="1"/>
  <c r="D374" i="17"/>
  <c r="D368" i="17"/>
  <c r="D361" i="17"/>
  <c r="D339" i="17"/>
  <c r="D334" i="17"/>
  <c r="D323" i="17"/>
  <c r="D315" i="17"/>
  <c r="D306" i="17"/>
  <c r="D297" i="17"/>
  <c r="D288" i="17"/>
  <c r="D282" i="17"/>
  <c r="D275" i="17"/>
  <c r="D258" i="17"/>
  <c r="D246" i="17"/>
  <c r="D232" i="17"/>
  <c r="D227" i="17"/>
  <c r="D220" i="17"/>
  <c r="D206" i="17"/>
  <c r="D163" i="17"/>
  <c r="D141" i="17"/>
  <c r="D132" i="17"/>
  <c r="D121" i="17"/>
  <c r="D104" i="17"/>
  <c r="D98" i="17"/>
  <c r="D72" i="17"/>
  <c r="D61" i="17"/>
  <c r="D46" i="17"/>
  <c r="D42" i="17"/>
  <c r="D33" i="17"/>
  <c r="D29" i="17"/>
  <c r="D25" i="17"/>
  <c r="D15" i="17"/>
  <c r="D374" i="15"/>
  <c r="D361" i="15"/>
  <c r="D339" i="15"/>
  <c r="D334" i="15"/>
  <c r="D323" i="15"/>
  <c r="D315" i="15"/>
  <c r="D306" i="15"/>
  <c r="D297" i="15"/>
  <c r="D288" i="15"/>
  <c r="D282" i="15"/>
  <c r="D275" i="15"/>
  <c r="D258" i="15"/>
  <c r="D246" i="15"/>
  <c r="D232" i="15"/>
  <c r="D227" i="15"/>
  <c r="D220" i="15"/>
  <c r="D206" i="15"/>
  <c r="D163" i="15"/>
  <c r="D141" i="15"/>
  <c r="D132" i="15"/>
  <c r="D121" i="15"/>
  <c r="D104" i="15"/>
  <c r="D98" i="15"/>
  <c r="D72" i="15"/>
  <c r="D61" i="15"/>
  <c r="D46" i="15"/>
  <c r="D42" i="15"/>
  <c r="D33" i="15"/>
  <c r="D29" i="15"/>
  <c r="D25" i="15"/>
  <c r="D15" i="15"/>
  <c r="D374" i="2"/>
  <c r="D368" i="2"/>
  <c r="D361" i="2"/>
  <c r="D339" i="2"/>
  <c r="D334" i="2"/>
  <c r="D323" i="2"/>
  <c r="D315" i="2"/>
  <c r="D306" i="2"/>
  <c r="D297" i="2"/>
  <c r="D288" i="2"/>
  <c r="D282" i="2"/>
  <c r="D275" i="2"/>
  <c r="D258" i="2"/>
  <c r="D246" i="2"/>
  <c r="D232" i="2"/>
  <c r="D227" i="2"/>
  <c r="D220" i="2"/>
  <c r="D206" i="2"/>
  <c r="D163" i="2"/>
  <c r="D141" i="2"/>
  <c r="D132" i="2"/>
  <c r="D121" i="2"/>
  <c r="D104" i="2"/>
  <c r="D98" i="2"/>
  <c r="D61" i="2"/>
  <c r="D46" i="2"/>
  <c r="D42" i="2"/>
  <c r="D33" i="2"/>
  <c r="D29" i="2"/>
  <c r="D25" i="2"/>
  <c r="D15" i="2"/>
  <c r="D375" i="6" l="1"/>
  <c r="D375" i="5"/>
  <c r="D375" i="17"/>
  <c r="D375" i="16"/>
  <c r="D375" i="15"/>
  <c r="D375" i="2"/>
  <c r="D375" i="8"/>
  <c r="I105" i="4"/>
  <c r="I106" i="4"/>
  <c r="I107" i="4"/>
  <c r="I108" i="4"/>
  <c r="I109" i="4"/>
  <c r="I110" i="4"/>
  <c r="I111" i="4"/>
  <c r="I112" i="4"/>
  <c r="I113" i="4"/>
  <c r="I114" i="4"/>
  <c r="I115" i="4"/>
  <c r="I116" i="4"/>
  <c r="I117" i="4"/>
  <c r="I118" i="4"/>
  <c r="I119" i="4"/>
  <c r="I122" i="4"/>
  <c r="I123" i="4"/>
  <c r="I124" i="4"/>
  <c r="I125" i="4"/>
  <c r="I126" i="4"/>
  <c r="I127" i="4"/>
  <c r="I128" i="4"/>
  <c r="I129" i="4"/>
  <c r="I130" i="4"/>
  <c r="I133" i="4"/>
  <c r="I134" i="4"/>
  <c r="I135" i="4"/>
  <c r="I136" i="4"/>
  <c r="I137" i="4"/>
  <c r="I138" i="4"/>
  <c r="I139" i="4"/>
  <c r="I142" i="4"/>
  <c r="I143" i="4"/>
  <c r="I144" i="4"/>
  <c r="I145" i="4"/>
  <c r="I146" i="4"/>
  <c r="I147" i="4"/>
  <c r="I148" i="4"/>
  <c r="I149" i="4"/>
  <c r="I150" i="4"/>
  <c r="I151" i="4"/>
  <c r="I152" i="4"/>
  <c r="I153" i="4"/>
  <c r="I154" i="4"/>
  <c r="I155" i="4"/>
  <c r="I156" i="4"/>
  <c r="I157" i="4"/>
  <c r="I158" i="4"/>
  <c r="I159" i="4"/>
  <c r="I160" i="4"/>
  <c r="I161"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7" i="4"/>
  <c r="I208" i="4"/>
  <c r="I209" i="4"/>
  <c r="I210" i="4"/>
  <c r="I211" i="4"/>
  <c r="I212" i="4"/>
  <c r="I213" i="4"/>
  <c r="I214" i="4"/>
  <c r="I215" i="4"/>
  <c r="I216" i="4"/>
  <c r="I217" i="4"/>
  <c r="I218" i="4"/>
  <c r="I221" i="4"/>
  <c r="I222" i="4"/>
  <c r="I223" i="4"/>
  <c r="I224" i="4"/>
  <c r="I225" i="4"/>
  <c r="I228" i="4"/>
  <c r="I229" i="4"/>
  <c r="I230" i="4"/>
  <c r="I233" i="4"/>
  <c r="I234" i="4"/>
  <c r="I235" i="4"/>
  <c r="I236" i="4"/>
  <c r="I237" i="4"/>
  <c r="I238" i="4"/>
  <c r="I239" i="4"/>
  <c r="I240" i="4"/>
  <c r="I241" i="4"/>
  <c r="I242" i="4"/>
  <c r="I243" i="4"/>
  <c r="I244" i="4"/>
  <c r="I247" i="4"/>
  <c r="I248" i="4"/>
  <c r="I249" i="4"/>
  <c r="I250" i="4"/>
  <c r="I251" i="4"/>
  <c r="I252" i="4"/>
  <c r="I253" i="4"/>
  <c r="I254" i="4"/>
  <c r="I255" i="4"/>
  <c r="I256" i="4"/>
  <c r="I259" i="4"/>
  <c r="I260" i="4"/>
  <c r="I261" i="4"/>
  <c r="I262" i="4"/>
  <c r="I263" i="4"/>
  <c r="I264" i="4"/>
  <c r="I265" i="4"/>
  <c r="I266" i="4"/>
  <c r="I267" i="4"/>
  <c r="I268" i="4"/>
  <c r="I269" i="4"/>
  <c r="I270" i="4"/>
  <c r="I271" i="4"/>
  <c r="I272" i="4"/>
  <c r="I273" i="4"/>
  <c r="I276" i="4"/>
  <c r="I277" i="4"/>
  <c r="I278" i="4"/>
  <c r="I279" i="4"/>
  <c r="I280" i="4"/>
  <c r="I283" i="4"/>
  <c r="I284" i="4"/>
  <c r="I285" i="4"/>
  <c r="I286" i="4"/>
  <c r="I289" i="4"/>
  <c r="I290" i="4"/>
  <c r="I291" i="4"/>
  <c r="I292" i="4"/>
  <c r="I293" i="4"/>
  <c r="I294" i="4"/>
  <c r="I295" i="4"/>
  <c r="I298" i="4"/>
  <c r="I299" i="4"/>
  <c r="I300" i="4"/>
  <c r="I301" i="4"/>
  <c r="I302" i="4"/>
  <c r="I303" i="4"/>
  <c r="I304" i="4"/>
  <c r="I307" i="4"/>
  <c r="I308" i="4"/>
  <c r="I309" i="4"/>
  <c r="I310" i="4"/>
  <c r="I311" i="4"/>
  <c r="I312" i="4"/>
  <c r="I313" i="4"/>
  <c r="I316" i="4"/>
  <c r="I317" i="4"/>
  <c r="I318" i="4"/>
  <c r="I319" i="4"/>
  <c r="I320" i="4"/>
  <c r="I321" i="4"/>
  <c r="I324" i="4"/>
  <c r="I325" i="4"/>
  <c r="I326" i="4"/>
  <c r="I327" i="4"/>
  <c r="I328" i="4"/>
  <c r="I329" i="4"/>
  <c r="I330" i="4"/>
  <c r="I331" i="4"/>
  <c r="I332" i="4"/>
  <c r="I335" i="4"/>
  <c r="I336" i="4"/>
  <c r="I337" i="4"/>
  <c r="I340" i="4"/>
  <c r="I341" i="4"/>
  <c r="I342" i="4"/>
  <c r="I343" i="4"/>
  <c r="I344" i="4"/>
  <c r="I345" i="4"/>
  <c r="I346" i="4"/>
  <c r="I347" i="4"/>
  <c r="I348" i="4"/>
  <c r="I349" i="4"/>
  <c r="I350" i="4"/>
  <c r="I351" i="4"/>
  <c r="I352" i="4"/>
  <c r="I353" i="4"/>
  <c r="I354" i="4"/>
  <c r="I355" i="4"/>
  <c r="I356" i="4"/>
  <c r="I357" i="4"/>
  <c r="I358" i="4"/>
  <c r="I359" i="4"/>
  <c r="I362" i="4"/>
  <c r="I363" i="4"/>
  <c r="I364" i="4"/>
  <c r="I365" i="4"/>
  <c r="I366" i="4"/>
  <c r="I369" i="4"/>
  <c r="I370" i="4"/>
  <c r="I371" i="4"/>
  <c r="I372" i="4"/>
  <c r="H374" i="4"/>
  <c r="H368" i="4"/>
  <c r="H315" i="4"/>
  <c r="H258" i="4"/>
  <c r="H232" i="4"/>
  <c r="H227" i="4"/>
  <c r="H220" i="4"/>
  <c r="H206" i="4"/>
  <c r="H141" i="4"/>
  <c r="I47" i="4"/>
  <c r="H163" i="4" l="1"/>
  <c r="H323" i="4" l="1"/>
  <c r="E298" i="16" l="1"/>
  <c r="J298" i="16"/>
  <c r="L298" i="16" l="1"/>
  <c r="H275" i="4"/>
  <c r="H132" i="4" l="1"/>
  <c r="H121" i="4" l="1"/>
  <c r="J105" i="16"/>
  <c r="J106" i="16"/>
  <c r="J107" i="16"/>
  <c r="J108" i="16"/>
  <c r="J109" i="16"/>
  <c r="J110" i="16"/>
  <c r="J111" i="16"/>
  <c r="J112" i="16"/>
  <c r="J113" i="16"/>
  <c r="J114" i="16"/>
  <c r="J115" i="16"/>
  <c r="J116" i="16"/>
  <c r="J117" i="16"/>
  <c r="J118" i="16"/>
  <c r="J119" i="16"/>
  <c r="J121" i="16" l="1"/>
  <c r="H98" i="4"/>
  <c r="E277" i="17" l="1"/>
  <c r="L277" i="17" s="1"/>
  <c r="E278" i="17"/>
  <c r="L278" i="17" s="1"/>
  <c r="E279" i="17"/>
  <c r="L279" i="17" s="1"/>
  <c r="E280" i="17"/>
  <c r="L280" i="17" s="1"/>
  <c r="E35" i="17"/>
  <c r="L35" i="17" s="1"/>
  <c r="E36" i="17"/>
  <c r="L36" i="17" s="1"/>
  <c r="E37" i="17"/>
  <c r="L37" i="17" s="1"/>
  <c r="E38" i="17"/>
  <c r="L38" i="17" s="1"/>
  <c r="E39" i="17"/>
  <c r="L39" i="17" s="1"/>
  <c r="E40" i="17"/>
  <c r="L40" i="17" s="1"/>
  <c r="E41" i="17"/>
  <c r="E34" i="17"/>
  <c r="E42" i="17" l="1"/>
  <c r="L34" i="17"/>
  <c r="L42" i="17" s="1"/>
  <c r="E35" i="16"/>
  <c r="L35" i="16" s="1"/>
  <c r="E36" i="16"/>
  <c r="L36" i="16" s="1"/>
  <c r="E37" i="16"/>
  <c r="L37" i="16" s="1"/>
  <c r="E38" i="16"/>
  <c r="L38" i="16" s="1"/>
  <c r="E39" i="16"/>
  <c r="L39" i="16" s="1"/>
  <c r="E40" i="16"/>
  <c r="L40" i="16" s="1"/>
  <c r="E41" i="16"/>
  <c r="E34" i="16"/>
  <c r="E370" i="15"/>
  <c r="L370" i="15" s="1"/>
  <c r="E371" i="15"/>
  <c r="L371" i="15" s="1"/>
  <c r="E372" i="15"/>
  <c r="L372" i="15" s="1"/>
  <c r="E363" i="15"/>
  <c r="L363" i="15" s="1"/>
  <c r="E364" i="15"/>
  <c r="L364" i="15" s="1"/>
  <c r="E365" i="15"/>
  <c r="L365" i="15" s="1"/>
  <c r="E366" i="15"/>
  <c r="L366" i="15" s="1"/>
  <c r="E367" i="15"/>
  <c r="E341" i="15"/>
  <c r="L341" i="15" s="1"/>
  <c r="E342" i="15"/>
  <c r="L342" i="15" s="1"/>
  <c r="E343" i="15"/>
  <c r="L343" i="15" s="1"/>
  <c r="E344" i="15"/>
  <c r="L344" i="15" s="1"/>
  <c r="E345" i="15"/>
  <c r="L345" i="15" s="1"/>
  <c r="E346" i="15"/>
  <c r="L346" i="15" s="1"/>
  <c r="E347" i="15"/>
  <c r="L347" i="15" s="1"/>
  <c r="E348" i="15"/>
  <c r="L348" i="15" s="1"/>
  <c r="E349" i="15"/>
  <c r="L349" i="15" s="1"/>
  <c r="E350" i="15"/>
  <c r="L350" i="15" s="1"/>
  <c r="E351" i="15"/>
  <c r="L351" i="15" s="1"/>
  <c r="E352" i="15"/>
  <c r="L352" i="15" s="1"/>
  <c r="E353" i="15"/>
  <c r="L353" i="15" s="1"/>
  <c r="E354" i="15"/>
  <c r="L354" i="15" s="1"/>
  <c r="E355" i="15"/>
  <c r="L355" i="15" s="1"/>
  <c r="E356" i="15"/>
  <c r="L356" i="15" s="1"/>
  <c r="E357" i="15"/>
  <c r="L357" i="15" s="1"/>
  <c r="E358" i="15"/>
  <c r="L358" i="15" s="1"/>
  <c r="E359" i="15"/>
  <c r="L359" i="15" s="1"/>
  <c r="E360" i="15"/>
  <c r="E336" i="15"/>
  <c r="L336" i="15" s="1"/>
  <c r="E337" i="15"/>
  <c r="L337" i="15" s="1"/>
  <c r="E338" i="15"/>
  <c r="E325" i="15"/>
  <c r="L325" i="15" s="1"/>
  <c r="E326" i="15"/>
  <c r="L326" i="15" s="1"/>
  <c r="E327" i="15"/>
  <c r="L327" i="15" s="1"/>
  <c r="E328" i="15"/>
  <c r="L328" i="15" s="1"/>
  <c r="E329" i="15"/>
  <c r="L329" i="15" s="1"/>
  <c r="E330" i="15"/>
  <c r="L330" i="15" s="1"/>
  <c r="E331" i="15"/>
  <c r="L331" i="15" s="1"/>
  <c r="E332" i="15"/>
  <c r="L332" i="15" s="1"/>
  <c r="E333" i="15"/>
  <c r="E317" i="15"/>
  <c r="L317" i="15" s="1"/>
  <c r="E318" i="15"/>
  <c r="L318" i="15" s="1"/>
  <c r="E319" i="15"/>
  <c r="L319" i="15" s="1"/>
  <c r="E320" i="15"/>
  <c r="L320" i="15" s="1"/>
  <c r="E321" i="15"/>
  <c r="L321" i="15" s="1"/>
  <c r="E322" i="15"/>
  <c r="E308" i="15"/>
  <c r="L308" i="15" s="1"/>
  <c r="E309" i="15"/>
  <c r="L309" i="15" s="1"/>
  <c r="E310" i="15"/>
  <c r="L310" i="15" s="1"/>
  <c r="E311" i="15"/>
  <c r="L311" i="15" s="1"/>
  <c r="E312" i="15"/>
  <c r="L312" i="15" s="1"/>
  <c r="E313" i="15"/>
  <c r="L313" i="15" s="1"/>
  <c r="E314" i="15"/>
  <c r="E299" i="15"/>
  <c r="L299" i="15" s="1"/>
  <c r="E300" i="15"/>
  <c r="L300" i="15" s="1"/>
  <c r="E301" i="15"/>
  <c r="L301" i="15" s="1"/>
  <c r="E302" i="15"/>
  <c r="L302" i="15" s="1"/>
  <c r="E303" i="15"/>
  <c r="L303" i="15" s="1"/>
  <c r="E304" i="15"/>
  <c r="L304" i="15" s="1"/>
  <c r="E305" i="15"/>
  <c r="E290" i="15"/>
  <c r="L290" i="15" s="1"/>
  <c r="E291" i="15"/>
  <c r="L291" i="15" s="1"/>
  <c r="E292" i="15"/>
  <c r="L292" i="15" s="1"/>
  <c r="E293" i="15"/>
  <c r="L293" i="15" s="1"/>
  <c r="E294" i="15"/>
  <c r="L294" i="15" s="1"/>
  <c r="E295" i="15"/>
  <c r="L295" i="15" s="1"/>
  <c r="E296" i="15"/>
  <c r="E284" i="15"/>
  <c r="L284" i="15" s="1"/>
  <c r="E285" i="15"/>
  <c r="L285" i="15" s="1"/>
  <c r="E286" i="15"/>
  <c r="L286" i="15" s="1"/>
  <c r="E287" i="15"/>
  <c r="E277" i="15"/>
  <c r="L277" i="15" s="1"/>
  <c r="E278" i="15"/>
  <c r="L278" i="15" s="1"/>
  <c r="E279" i="15"/>
  <c r="L279" i="15" s="1"/>
  <c r="E280" i="15"/>
  <c r="L280" i="15" s="1"/>
  <c r="E281" i="15"/>
  <c r="E260" i="15"/>
  <c r="L260" i="15" s="1"/>
  <c r="E261" i="15"/>
  <c r="L261" i="15" s="1"/>
  <c r="E262" i="15"/>
  <c r="L262" i="15" s="1"/>
  <c r="E263" i="15"/>
  <c r="L263" i="15" s="1"/>
  <c r="E264" i="15"/>
  <c r="L264" i="15" s="1"/>
  <c r="E265" i="15"/>
  <c r="L265" i="15" s="1"/>
  <c r="E266" i="15"/>
  <c r="L266" i="15" s="1"/>
  <c r="E267" i="15"/>
  <c r="L267" i="15" s="1"/>
  <c r="E268" i="15"/>
  <c r="L268" i="15" s="1"/>
  <c r="E269" i="15"/>
  <c r="L269" i="15" s="1"/>
  <c r="E270" i="15"/>
  <c r="L270" i="15" s="1"/>
  <c r="E271" i="15"/>
  <c r="L271" i="15" s="1"/>
  <c r="E272" i="15"/>
  <c r="L272" i="15" s="1"/>
  <c r="E273" i="15"/>
  <c r="L273" i="15" s="1"/>
  <c r="E274" i="15"/>
  <c r="E248" i="15"/>
  <c r="L248" i="15" s="1"/>
  <c r="E249" i="15"/>
  <c r="L249" i="15" s="1"/>
  <c r="E250" i="15"/>
  <c r="L250" i="15" s="1"/>
  <c r="E251" i="15"/>
  <c r="L251" i="15" s="1"/>
  <c r="E252" i="15"/>
  <c r="L252" i="15" s="1"/>
  <c r="E253" i="15"/>
  <c r="L253" i="15" s="1"/>
  <c r="E254" i="15"/>
  <c r="L254" i="15" s="1"/>
  <c r="E255" i="15"/>
  <c r="L255" i="15" s="1"/>
  <c r="E256" i="15"/>
  <c r="L256" i="15" s="1"/>
  <c r="E257" i="15"/>
  <c r="E234" i="15"/>
  <c r="L234" i="15" s="1"/>
  <c r="E235" i="15"/>
  <c r="L235" i="15" s="1"/>
  <c r="E236" i="15"/>
  <c r="L236" i="15" s="1"/>
  <c r="E237" i="15"/>
  <c r="L237" i="15" s="1"/>
  <c r="E238" i="15"/>
  <c r="L238" i="15" s="1"/>
  <c r="E239" i="15"/>
  <c r="L239" i="15" s="1"/>
  <c r="E240" i="15"/>
  <c r="L240" i="15" s="1"/>
  <c r="E241" i="15"/>
  <c r="L241" i="15" s="1"/>
  <c r="E242" i="15"/>
  <c r="L242" i="15" s="1"/>
  <c r="E243" i="15"/>
  <c r="L243" i="15" s="1"/>
  <c r="E244" i="15"/>
  <c r="L244" i="15" s="1"/>
  <c r="E229" i="15"/>
  <c r="L229" i="15" s="1"/>
  <c r="E230" i="15"/>
  <c r="L230" i="15" s="1"/>
  <c r="E231" i="15"/>
  <c r="E222" i="15"/>
  <c r="L222" i="15" s="1"/>
  <c r="E223" i="15"/>
  <c r="L223" i="15" s="1"/>
  <c r="E224" i="15"/>
  <c r="L224" i="15" s="1"/>
  <c r="E225" i="15"/>
  <c r="L225" i="15" s="1"/>
  <c r="E226" i="15"/>
  <c r="E208" i="15"/>
  <c r="L208" i="15" s="1"/>
  <c r="E209" i="15"/>
  <c r="L209" i="15" s="1"/>
  <c r="E210" i="15"/>
  <c r="L210" i="15" s="1"/>
  <c r="E211" i="15"/>
  <c r="L211" i="15" s="1"/>
  <c r="E212" i="15"/>
  <c r="L212" i="15" s="1"/>
  <c r="E213" i="15"/>
  <c r="L213" i="15" s="1"/>
  <c r="E214" i="15"/>
  <c r="L214" i="15" s="1"/>
  <c r="E215" i="15"/>
  <c r="L215" i="15" s="1"/>
  <c r="E216" i="15"/>
  <c r="L216" i="15" s="1"/>
  <c r="E217" i="15"/>
  <c r="L217" i="15" s="1"/>
  <c r="E218" i="15"/>
  <c r="L218" i="15" s="1"/>
  <c r="E165" i="15"/>
  <c r="L165" i="15" s="1"/>
  <c r="E166" i="15"/>
  <c r="L166" i="15" s="1"/>
  <c r="E167" i="15"/>
  <c r="L167" i="15" s="1"/>
  <c r="E168" i="15"/>
  <c r="L168" i="15" s="1"/>
  <c r="E169" i="15"/>
  <c r="L169" i="15" s="1"/>
  <c r="E170" i="15"/>
  <c r="L170" i="15" s="1"/>
  <c r="E171" i="15"/>
  <c r="L171" i="15" s="1"/>
  <c r="E172" i="15"/>
  <c r="L172" i="15" s="1"/>
  <c r="E173" i="15"/>
  <c r="L173" i="15" s="1"/>
  <c r="E174" i="15"/>
  <c r="L174" i="15" s="1"/>
  <c r="E175" i="15"/>
  <c r="L175" i="15" s="1"/>
  <c r="E176" i="15"/>
  <c r="L176" i="15" s="1"/>
  <c r="E177" i="15"/>
  <c r="L177" i="15" s="1"/>
  <c r="E178" i="15"/>
  <c r="L178" i="15" s="1"/>
  <c r="E179" i="15"/>
  <c r="L179" i="15" s="1"/>
  <c r="E180" i="15"/>
  <c r="L180" i="15" s="1"/>
  <c r="E181" i="15"/>
  <c r="L181" i="15" s="1"/>
  <c r="E182" i="15"/>
  <c r="L182" i="15" s="1"/>
  <c r="E183" i="15"/>
  <c r="L183" i="15" s="1"/>
  <c r="E184" i="15"/>
  <c r="L184" i="15" s="1"/>
  <c r="E185" i="15"/>
  <c r="L185" i="15" s="1"/>
  <c r="E186" i="15"/>
  <c r="L186" i="15" s="1"/>
  <c r="E187" i="15"/>
  <c r="L187" i="15" s="1"/>
  <c r="E188" i="15"/>
  <c r="L188" i="15" s="1"/>
  <c r="E189" i="15"/>
  <c r="L189" i="15" s="1"/>
  <c r="E190" i="15"/>
  <c r="L190" i="15" s="1"/>
  <c r="E191" i="15"/>
  <c r="L191" i="15" s="1"/>
  <c r="E192" i="15"/>
  <c r="L192" i="15" s="1"/>
  <c r="E193" i="15"/>
  <c r="L193" i="15" s="1"/>
  <c r="E194" i="15"/>
  <c r="L194" i="15" s="1"/>
  <c r="E195" i="15"/>
  <c r="L195" i="15" s="1"/>
  <c r="E196" i="15"/>
  <c r="L196" i="15" s="1"/>
  <c r="E197" i="15"/>
  <c r="L197" i="15" s="1"/>
  <c r="E198" i="15"/>
  <c r="L198" i="15" s="1"/>
  <c r="E199" i="15"/>
  <c r="L199" i="15" s="1"/>
  <c r="E200" i="15"/>
  <c r="L200" i="15" s="1"/>
  <c r="E201" i="15"/>
  <c r="L201" i="15" s="1"/>
  <c r="E202" i="15"/>
  <c r="L202" i="15" s="1"/>
  <c r="E203" i="15"/>
  <c r="L203" i="15" s="1"/>
  <c r="E204" i="15"/>
  <c r="L204" i="15" s="1"/>
  <c r="E143" i="15"/>
  <c r="L143" i="15" s="1"/>
  <c r="E144" i="15"/>
  <c r="L144" i="15" s="1"/>
  <c r="E145" i="15"/>
  <c r="L145" i="15" s="1"/>
  <c r="E146" i="15"/>
  <c r="L146" i="15" s="1"/>
  <c r="E147" i="15"/>
  <c r="L147" i="15" s="1"/>
  <c r="E148" i="15"/>
  <c r="L148" i="15" s="1"/>
  <c r="E149" i="15"/>
  <c r="L149" i="15" s="1"/>
  <c r="E150" i="15"/>
  <c r="L150" i="15" s="1"/>
  <c r="E151" i="15"/>
  <c r="L151" i="15" s="1"/>
  <c r="E152" i="15"/>
  <c r="L152" i="15" s="1"/>
  <c r="E153" i="15"/>
  <c r="L153" i="15" s="1"/>
  <c r="E154" i="15"/>
  <c r="L154" i="15" s="1"/>
  <c r="E155" i="15"/>
  <c r="L155" i="15" s="1"/>
  <c r="E156" i="15"/>
  <c r="L156" i="15" s="1"/>
  <c r="E157" i="15"/>
  <c r="L157" i="15" s="1"/>
  <c r="E158" i="15"/>
  <c r="L158" i="15" s="1"/>
  <c r="E159" i="15"/>
  <c r="L159" i="15" s="1"/>
  <c r="E160" i="15"/>
  <c r="L160" i="15" s="1"/>
  <c r="E161" i="15"/>
  <c r="L161" i="15" s="1"/>
  <c r="E134" i="15"/>
  <c r="L134" i="15" s="1"/>
  <c r="E135" i="15"/>
  <c r="L135" i="15" s="1"/>
  <c r="E136" i="15"/>
  <c r="L136" i="15" s="1"/>
  <c r="E137" i="15"/>
  <c r="L137" i="15" s="1"/>
  <c r="E138" i="15"/>
  <c r="L138" i="15" s="1"/>
  <c r="E139" i="15"/>
  <c r="L139" i="15" s="1"/>
  <c r="E140" i="15"/>
  <c r="E123" i="15"/>
  <c r="L123" i="15" s="1"/>
  <c r="E124" i="15"/>
  <c r="L124" i="15" s="1"/>
  <c r="E125" i="15"/>
  <c r="L125" i="15" s="1"/>
  <c r="E126" i="15"/>
  <c r="L126" i="15" s="1"/>
  <c r="E127" i="15"/>
  <c r="L127" i="15" s="1"/>
  <c r="E128" i="15"/>
  <c r="L128" i="15" s="1"/>
  <c r="E129" i="15"/>
  <c r="L129" i="15" s="1"/>
  <c r="E130" i="15"/>
  <c r="L130" i="15" s="1"/>
  <c r="E106" i="15"/>
  <c r="L106" i="15" s="1"/>
  <c r="E107" i="15"/>
  <c r="L107" i="15" s="1"/>
  <c r="E108" i="15"/>
  <c r="L108" i="15" s="1"/>
  <c r="E109" i="15"/>
  <c r="L109" i="15" s="1"/>
  <c r="E110" i="15"/>
  <c r="L110" i="15" s="1"/>
  <c r="E111" i="15"/>
  <c r="L111" i="15" s="1"/>
  <c r="E112" i="15"/>
  <c r="L112" i="15" s="1"/>
  <c r="E113" i="15"/>
  <c r="L113" i="15" s="1"/>
  <c r="E114" i="15"/>
  <c r="L114" i="15" s="1"/>
  <c r="E115" i="15"/>
  <c r="L115" i="15" s="1"/>
  <c r="E116" i="15"/>
  <c r="L116" i="15" s="1"/>
  <c r="E117" i="15"/>
  <c r="L117" i="15" s="1"/>
  <c r="E118" i="15"/>
  <c r="L118" i="15" s="1"/>
  <c r="E119" i="15"/>
  <c r="L119" i="15" s="1"/>
  <c r="E120" i="15"/>
  <c r="E100" i="15"/>
  <c r="L100" i="15" s="1"/>
  <c r="E101" i="15"/>
  <c r="L101" i="15" s="1"/>
  <c r="E102" i="15"/>
  <c r="L102" i="15" s="1"/>
  <c r="E74" i="15"/>
  <c r="L74" i="15" s="1"/>
  <c r="E75" i="15"/>
  <c r="L75" i="15" s="1"/>
  <c r="E76" i="15"/>
  <c r="L76" i="15" s="1"/>
  <c r="E77" i="15"/>
  <c r="L77" i="15" s="1"/>
  <c r="E78" i="15"/>
  <c r="L78" i="15" s="1"/>
  <c r="E79" i="15"/>
  <c r="L79" i="15" s="1"/>
  <c r="E80" i="15"/>
  <c r="L80" i="15" s="1"/>
  <c r="E81" i="15"/>
  <c r="L81" i="15" s="1"/>
  <c r="E82" i="15"/>
  <c r="L82" i="15" s="1"/>
  <c r="E83" i="15"/>
  <c r="L83" i="15" s="1"/>
  <c r="E84" i="15"/>
  <c r="L84" i="15" s="1"/>
  <c r="E85" i="15"/>
  <c r="L85" i="15" s="1"/>
  <c r="E86" i="15"/>
  <c r="L86" i="15" s="1"/>
  <c r="E87" i="15"/>
  <c r="L87" i="15" s="1"/>
  <c r="E88" i="15"/>
  <c r="L88" i="15" s="1"/>
  <c r="E89" i="15"/>
  <c r="L89" i="15" s="1"/>
  <c r="E90" i="15"/>
  <c r="L90" i="15" s="1"/>
  <c r="E91" i="15"/>
  <c r="L91" i="15" s="1"/>
  <c r="E92" i="15"/>
  <c r="L92" i="15" s="1"/>
  <c r="E93" i="15"/>
  <c r="L93" i="15" s="1"/>
  <c r="E94" i="15"/>
  <c r="L94" i="15" s="1"/>
  <c r="E95" i="15"/>
  <c r="L95" i="15" s="1"/>
  <c r="E96" i="15"/>
  <c r="L96" i="15" s="1"/>
  <c r="E97" i="15"/>
  <c r="E63" i="15"/>
  <c r="L63" i="15" s="1"/>
  <c r="E64" i="15"/>
  <c r="L64" i="15" s="1"/>
  <c r="E65" i="15"/>
  <c r="L65" i="15" s="1"/>
  <c r="E66" i="15"/>
  <c r="L66" i="15" s="1"/>
  <c r="E67" i="15"/>
  <c r="L67" i="15" s="1"/>
  <c r="E68" i="15"/>
  <c r="L68" i="15" s="1"/>
  <c r="E69" i="15"/>
  <c r="L69" i="15" s="1"/>
  <c r="E70" i="15"/>
  <c r="L70" i="15" s="1"/>
  <c r="E71" i="15"/>
  <c r="E48" i="15"/>
  <c r="L48" i="15" s="1"/>
  <c r="E49" i="15"/>
  <c r="L49" i="15" s="1"/>
  <c r="E50" i="15"/>
  <c r="L50" i="15" s="1"/>
  <c r="E51" i="15"/>
  <c r="L51" i="15" s="1"/>
  <c r="E52" i="15"/>
  <c r="L52" i="15" s="1"/>
  <c r="E53" i="15"/>
  <c r="L53" i="15" s="1"/>
  <c r="E54" i="15"/>
  <c r="L54" i="15" s="1"/>
  <c r="E55" i="15"/>
  <c r="L55" i="15" s="1"/>
  <c r="E56" i="15"/>
  <c r="L56" i="15" s="1"/>
  <c r="E57" i="15"/>
  <c r="L57" i="15" s="1"/>
  <c r="E58" i="15"/>
  <c r="L58" i="15" s="1"/>
  <c r="E59" i="15"/>
  <c r="L59" i="15" s="1"/>
  <c r="E44" i="15"/>
  <c r="L44" i="15" s="1"/>
  <c r="E45" i="15"/>
  <c r="E35" i="15"/>
  <c r="L35" i="15" s="1"/>
  <c r="E36" i="15"/>
  <c r="L36" i="15" s="1"/>
  <c r="E37" i="15"/>
  <c r="L37" i="15" s="1"/>
  <c r="E38" i="15"/>
  <c r="L38" i="15" s="1"/>
  <c r="E39" i="15"/>
  <c r="L39" i="15" s="1"/>
  <c r="E40" i="15"/>
  <c r="L40" i="15" s="1"/>
  <c r="E41" i="15"/>
  <c r="E31" i="15"/>
  <c r="L31" i="15" s="1"/>
  <c r="E32" i="15"/>
  <c r="E27" i="15"/>
  <c r="L27" i="15" s="1"/>
  <c r="E28" i="15"/>
  <c r="E17" i="15"/>
  <c r="L17" i="15" s="1"/>
  <c r="E18" i="15"/>
  <c r="L18" i="15" s="1"/>
  <c r="E19" i="15"/>
  <c r="L19" i="15" s="1"/>
  <c r="E20" i="15"/>
  <c r="L20" i="15" s="1"/>
  <c r="E21" i="15"/>
  <c r="L21" i="15" s="1"/>
  <c r="E22" i="15"/>
  <c r="L22" i="15" s="1"/>
  <c r="E23" i="15"/>
  <c r="L23" i="15" s="1"/>
  <c r="E12" i="15"/>
  <c r="L12" i="15" s="1"/>
  <c r="E13" i="15"/>
  <c r="L13" i="15" s="1"/>
  <c r="E42" i="16" l="1"/>
  <c r="L34" i="16"/>
  <c r="L42" i="16" s="1"/>
  <c r="E373" i="9"/>
  <c r="F373" i="9"/>
  <c r="D373" i="9"/>
  <c r="H374" i="8"/>
  <c r="H368" i="8"/>
  <c r="H361" i="8"/>
  <c r="H339" i="8"/>
  <c r="H334" i="8"/>
  <c r="H323" i="8"/>
  <c r="H315" i="8"/>
  <c r="H306" i="8"/>
  <c r="H297" i="8"/>
  <c r="H288" i="8"/>
  <c r="H282" i="8"/>
  <c r="H275" i="8"/>
  <c r="H258" i="8"/>
  <c r="H246" i="8"/>
  <c r="H232" i="8"/>
  <c r="H227" i="8"/>
  <c r="H220" i="8"/>
  <c r="H206" i="8"/>
  <c r="H141" i="8"/>
  <c r="H132" i="8"/>
  <c r="H121" i="8"/>
  <c r="H104" i="8"/>
  <c r="H98" i="8"/>
  <c r="H72" i="8"/>
  <c r="H61" i="8"/>
  <c r="H46" i="8"/>
  <c r="H42" i="8"/>
  <c r="H33" i="8"/>
  <c r="H29" i="8"/>
  <c r="H25" i="8"/>
  <c r="H15" i="8"/>
  <c r="I374" i="8" l="1"/>
  <c r="J374" i="8"/>
  <c r="K374" i="8"/>
  <c r="I368" i="8"/>
  <c r="J368" i="8"/>
  <c r="K368" i="8"/>
  <c r="I361" i="8"/>
  <c r="J361" i="8"/>
  <c r="K361" i="8"/>
  <c r="I339" i="8"/>
  <c r="J339" i="8"/>
  <c r="K339" i="8"/>
  <c r="I334" i="8"/>
  <c r="J334" i="8"/>
  <c r="K334" i="8"/>
  <c r="I323" i="8"/>
  <c r="J323" i="8"/>
  <c r="K323" i="8"/>
  <c r="I315" i="8"/>
  <c r="J315" i="8"/>
  <c r="K315" i="8"/>
  <c r="I306" i="8"/>
  <c r="J306" i="8"/>
  <c r="K306" i="8"/>
  <c r="I297" i="8"/>
  <c r="J297" i="8"/>
  <c r="K297" i="8"/>
  <c r="I288" i="8"/>
  <c r="J288" i="8"/>
  <c r="K288" i="8"/>
  <c r="J282" i="8"/>
  <c r="K282" i="8"/>
  <c r="I275" i="8"/>
  <c r="J275" i="8"/>
  <c r="K275" i="8"/>
  <c r="I258" i="8"/>
  <c r="J258" i="8"/>
  <c r="K258" i="8"/>
  <c r="J246" i="8"/>
  <c r="K246" i="8"/>
  <c r="I232" i="8"/>
  <c r="J232" i="8"/>
  <c r="K232" i="8"/>
  <c r="I227" i="8"/>
  <c r="J227" i="8"/>
  <c r="K227" i="8"/>
  <c r="I220" i="8"/>
  <c r="J220" i="8"/>
  <c r="K220" i="8"/>
  <c r="J206" i="8"/>
  <c r="K206" i="8"/>
  <c r="J163" i="8"/>
  <c r="K163" i="8"/>
  <c r="I141" i="8"/>
  <c r="J141" i="8"/>
  <c r="K141" i="8"/>
  <c r="I132" i="8"/>
  <c r="J132" i="8"/>
  <c r="K132" i="8"/>
  <c r="I121" i="8"/>
  <c r="J121" i="8"/>
  <c r="K121" i="8"/>
  <c r="I104" i="8"/>
  <c r="J104" i="8"/>
  <c r="K104" i="8"/>
  <c r="I98" i="8"/>
  <c r="J98" i="8"/>
  <c r="K98" i="8"/>
  <c r="I72" i="8"/>
  <c r="J72" i="8"/>
  <c r="K72" i="8"/>
  <c r="I61" i="8"/>
  <c r="J61" i="8"/>
  <c r="K61" i="8"/>
  <c r="J46" i="8"/>
  <c r="K46" i="8"/>
  <c r="I42" i="8"/>
  <c r="J42" i="8"/>
  <c r="K42" i="8"/>
  <c r="I33" i="8"/>
  <c r="J33" i="8"/>
  <c r="K33" i="8"/>
  <c r="I29" i="8"/>
  <c r="J29" i="8"/>
  <c r="K29" i="8"/>
  <c r="I25" i="8"/>
  <c r="J25" i="8"/>
  <c r="K25" i="8"/>
  <c r="I15" i="8"/>
  <c r="J15" i="8"/>
  <c r="K15" i="8"/>
  <c r="I11" i="8"/>
  <c r="I206" i="8" l="1"/>
  <c r="I246" i="8"/>
  <c r="I46" i="8"/>
  <c r="I282" i="8"/>
  <c r="F375" i="8"/>
  <c r="E370" i="6"/>
  <c r="E371" i="6"/>
  <c r="E372" i="6"/>
  <c r="E363" i="6"/>
  <c r="E364" i="6"/>
  <c r="E365" i="6"/>
  <c r="E366" i="6"/>
  <c r="E367" i="6"/>
  <c r="E341" i="6"/>
  <c r="E342" i="6"/>
  <c r="E343" i="6"/>
  <c r="E344" i="6"/>
  <c r="E345" i="6"/>
  <c r="E346" i="6"/>
  <c r="E347" i="6"/>
  <c r="E348" i="6"/>
  <c r="E349" i="6"/>
  <c r="E350" i="6"/>
  <c r="E351" i="6"/>
  <c r="E352" i="6"/>
  <c r="E353" i="6"/>
  <c r="E354" i="6"/>
  <c r="E355" i="6"/>
  <c r="E356" i="6"/>
  <c r="E357" i="6"/>
  <c r="E358" i="6"/>
  <c r="E359" i="6"/>
  <c r="E360" i="6"/>
  <c r="E336" i="6"/>
  <c r="E337" i="6"/>
  <c r="E338" i="6"/>
  <c r="E325" i="6"/>
  <c r="E326" i="6"/>
  <c r="E327" i="6"/>
  <c r="E328" i="6"/>
  <c r="E329" i="6"/>
  <c r="E330" i="6"/>
  <c r="E331" i="6"/>
  <c r="E332" i="6"/>
  <c r="E333" i="6"/>
  <c r="E317" i="6"/>
  <c r="E318" i="6"/>
  <c r="E319" i="6"/>
  <c r="E320" i="6"/>
  <c r="E321" i="6"/>
  <c r="E322" i="6"/>
  <c r="E308" i="6"/>
  <c r="E309" i="6"/>
  <c r="E310" i="6"/>
  <c r="E311" i="6"/>
  <c r="E312" i="6"/>
  <c r="E313" i="6"/>
  <c r="E299" i="6"/>
  <c r="E300" i="6"/>
  <c r="E301" i="6"/>
  <c r="E302" i="6"/>
  <c r="E303" i="6"/>
  <c r="E304" i="6"/>
  <c r="E305" i="6"/>
  <c r="E290" i="6"/>
  <c r="E291" i="6"/>
  <c r="E292" i="6"/>
  <c r="E293" i="6"/>
  <c r="E294" i="6"/>
  <c r="E295" i="6"/>
  <c r="E284" i="6"/>
  <c r="E285" i="6"/>
  <c r="E286" i="6"/>
  <c r="E287" i="6"/>
  <c r="E277" i="6"/>
  <c r="E278" i="6"/>
  <c r="E279" i="6"/>
  <c r="E280" i="6"/>
  <c r="E260" i="6"/>
  <c r="E261" i="6"/>
  <c r="E262" i="6"/>
  <c r="E263" i="6"/>
  <c r="E264" i="6"/>
  <c r="E265" i="6"/>
  <c r="E266" i="6"/>
  <c r="E267" i="6"/>
  <c r="E268" i="6"/>
  <c r="E269" i="6"/>
  <c r="E270" i="6"/>
  <c r="E271" i="6"/>
  <c r="E272" i="6"/>
  <c r="E273" i="6"/>
  <c r="E248" i="6"/>
  <c r="E249" i="6"/>
  <c r="E250" i="6"/>
  <c r="E251" i="6"/>
  <c r="E252" i="6"/>
  <c r="E253" i="6"/>
  <c r="E254" i="6"/>
  <c r="E255" i="6"/>
  <c r="E256" i="6"/>
  <c r="E257" i="6"/>
  <c r="E234" i="6"/>
  <c r="E235" i="6"/>
  <c r="E236" i="6"/>
  <c r="E237" i="6"/>
  <c r="E238" i="6"/>
  <c r="E239" i="6"/>
  <c r="E240" i="6"/>
  <c r="E241" i="6"/>
  <c r="E242" i="6"/>
  <c r="E243" i="6"/>
  <c r="E244" i="6"/>
  <c r="E229" i="6"/>
  <c r="E230" i="6"/>
  <c r="E231" i="6"/>
  <c r="E222" i="6"/>
  <c r="E223" i="6"/>
  <c r="E224" i="6"/>
  <c r="E225" i="6"/>
  <c r="E226" i="6"/>
  <c r="E208" i="6"/>
  <c r="E209" i="6"/>
  <c r="E210" i="6"/>
  <c r="E211" i="6"/>
  <c r="E212" i="6"/>
  <c r="E214" i="6"/>
  <c r="E215" i="6"/>
  <c r="E216" i="6"/>
  <c r="E217" i="6"/>
  <c r="E218"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143" i="6"/>
  <c r="E144" i="6"/>
  <c r="E145" i="6"/>
  <c r="E146" i="6"/>
  <c r="E147" i="6"/>
  <c r="E148" i="6"/>
  <c r="E149" i="6"/>
  <c r="E150" i="6"/>
  <c r="E151" i="6"/>
  <c r="E152" i="6"/>
  <c r="E153" i="6"/>
  <c r="E154" i="6"/>
  <c r="E155" i="6"/>
  <c r="E156" i="6"/>
  <c r="E157" i="6"/>
  <c r="E158" i="6"/>
  <c r="E159" i="6"/>
  <c r="E160" i="6"/>
  <c r="E161" i="6"/>
  <c r="E134" i="6"/>
  <c r="E135" i="6"/>
  <c r="E136" i="6"/>
  <c r="E137" i="6"/>
  <c r="E138" i="6"/>
  <c r="E139" i="6"/>
  <c r="E140" i="6"/>
  <c r="E123" i="6"/>
  <c r="E124" i="6"/>
  <c r="E125" i="6"/>
  <c r="E126" i="6"/>
  <c r="E127" i="6"/>
  <c r="E128" i="6"/>
  <c r="E129" i="6"/>
  <c r="E130" i="6"/>
  <c r="E106" i="6"/>
  <c r="E107" i="6"/>
  <c r="E108" i="6"/>
  <c r="E109" i="6"/>
  <c r="E110" i="6"/>
  <c r="E111" i="6"/>
  <c r="E112" i="6"/>
  <c r="E113" i="6"/>
  <c r="E114" i="6"/>
  <c r="E115" i="6"/>
  <c r="E116" i="6"/>
  <c r="E117" i="6"/>
  <c r="E118" i="6"/>
  <c r="E119" i="6"/>
  <c r="E120" i="6"/>
  <c r="E100" i="6"/>
  <c r="E101" i="6"/>
  <c r="E102" i="6"/>
  <c r="E74" i="6"/>
  <c r="E75" i="6"/>
  <c r="E76" i="6"/>
  <c r="E77" i="6"/>
  <c r="E78" i="6"/>
  <c r="E79" i="6"/>
  <c r="E80" i="6"/>
  <c r="E81" i="6"/>
  <c r="E82" i="6"/>
  <c r="E83" i="6"/>
  <c r="E84" i="6"/>
  <c r="E85" i="6"/>
  <c r="E86" i="6"/>
  <c r="E87" i="6"/>
  <c r="E88" i="6"/>
  <c r="E89" i="6"/>
  <c r="E90" i="6"/>
  <c r="E91" i="6"/>
  <c r="E92" i="6"/>
  <c r="E93" i="6"/>
  <c r="E94" i="6"/>
  <c r="E95" i="6"/>
  <c r="E96" i="6"/>
  <c r="E97" i="6"/>
  <c r="E63" i="6"/>
  <c r="E64" i="6"/>
  <c r="E65" i="6"/>
  <c r="E66" i="6"/>
  <c r="E67" i="6"/>
  <c r="E68" i="6"/>
  <c r="E69" i="6"/>
  <c r="E70" i="6"/>
  <c r="E48" i="6"/>
  <c r="E49" i="6"/>
  <c r="E50" i="6"/>
  <c r="E51" i="6"/>
  <c r="E52" i="6"/>
  <c r="E53" i="6"/>
  <c r="E54" i="6"/>
  <c r="E55" i="6"/>
  <c r="E56" i="6"/>
  <c r="E57" i="6"/>
  <c r="E58" i="6"/>
  <c r="E59" i="6"/>
  <c r="E44" i="6"/>
  <c r="E45" i="6"/>
  <c r="E35" i="6"/>
  <c r="E36" i="6"/>
  <c r="E37" i="6"/>
  <c r="E38" i="6"/>
  <c r="E39" i="6"/>
  <c r="E40" i="6"/>
  <c r="E41" i="6"/>
  <c r="E34" i="6"/>
  <c r="E31" i="6"/>
  <c r="E32" i="6"/>
  <c r="E27" i="6"/>
  <c r="E28" i="6"/>
  <c r="E17" i="6"/>
  <c r="E18" i="6"/>
  <c r="E19" i="6"/>
  <c r="E20" i="6"/>
  <c r="E21" i="6"/>
  <c r="E22" i="6"/>
  <c r="E23" i="6"/>
  <c r="E12" i="6"/>
  <c r="E13" i="6"/>
  <c r="E317" i="5"/>
  <c r="K317" i="5" s="1"/>
  <c r="E318" i="5"/>
  <c r="K318" i="5" s="1"/>
  <c r="E319" i="5"/>
  <c r="K319" i="5" s="1"/>
  <c r="E320" i="5"/>
  <c r="K320" i="5" s="1"/>
  <c r="E321" i="5"/>
  <c r="K321" i="5" s="1"/>
  <c r="E322" i="5"/>
  <c r="E308" i="5"/>
  <c r="K308" i="5" s="1"/>
  <c r="E309" i="5"/>
  <c r="K309" i="5" s="1"/>
  <c r="E310" i="5"/>
  <c r="K310" i="5" s="1"/>
  <c r="E311" i="5"/>
  <c r="K311" i="5" s="1"/>
  <c r="E312" i="5"/>
  <c r="K312" i="5" s="1"/>
  <c r="E313" i="5"/>
  <c r="K313" i="5" s="1"/>
  <c r="E314" i="5"/>
  <c r="E290" i="5"/>
  <c r="K290" i="5" s="1"/>
  <c r="E291" i="5"/>
  <c r="K291" i="5" s="1"/>
  <c r="E292" i="5"/>
  <c r="K292" i="5" s="1"/>
  <c r="E293" i="5"/>
  <c r="K293" i="5" s="1"/>
  <c r="E294" i="5"/>
  <c r="K294" i="5" s="1"/>
  <c r="E295" i="5"/>
  <c r="K295" i="5" s="1"/>
  <c r="E296" i="5"/>
  <c r="E284" i="5"/>
  <c r="K284" i="5" s="1"/>
  <c r="E285" i="5"/>
  <c r="K285" i="5" s="1"/>
  <c r="E286" i="5"/>
  <c r="K286" i="5" s="1"/>
  <c r="E287" i="5"/>
  <c r="E277" i="5"/>
  <c r="K277" i="5" s="1"/>
  <c r="E278" i="5"/>
  <c r="K278" i="5" s="1"/>
  <c r="E279" i="5"/>
  <c r="K279" i="5" s="1"/>
  <c r="E280" i="5"/>
  <c r="K280" i="5" s="1"/>
  <c r="E276" i="5"/>
  <c r="K276" i="5" s="1"/>
  <c r="K282" i="5" s="1"/>
  <c r="E260" i="5"/>
  <c r="K260" i="5" s="1"/>
  <c r="E261" i="5"/>
  <c r="K261" i="5" s="1"/>
  <c r="E262" i="5"/>
  <c r="K262" i="5" s="1"/>
  <c r="E263" i="5"/>
  <c r="K263" i="5" s="1"/>
  <c r="E264" i="5"/>
  <c r="K264" i="5" s="1"/>
  <c r="E265" i="5"/>
  <c r="K265" i="5" s="1"/>
  <c r="E266" i="5"/>
  <c r="K266" i="5" s="1"/>
  <c r="E267" i="5"/>
  <c r="K267" i="5" s="1"/>
  <c r="E268" i="5"/>
  <c r="K268" i="5" s="1"/>
  <c r="E269" i="5"/>
  <c r="K269" i="5" s="1"/>
  <c r="E270" i="5"/>
  <c r="K270" i="5" s="1"/>
  <c r="E271" i="5"/>
  <c r="K271" i="5" s="1"/>
  <c r="E272" i="5"/>
  <c r="K272" i="5" s="1"/>
  <c r="E273" i="5"/>
  <c r="K273" i="5" s="1"/>
  <c r="E248" i="5"/>
  <c r="K248" i="5" s="1"/>
  <c r="E249" i="5"/>
  <c r="K249" i="5" s="1"/>
  <c r="E250" i="5"/>
  <c r="K250" i="5" s="1"/>
  <c r="E251" i="5"/>
  <c r="K251" i="5" s="1"/>
  <c r="E252" i="5"/>
  <c r="K252" i="5" s="1"/>
  <c r="E253" i="5"/>
  <c r="K253" i="5" s="1"/>
  <c r="E254" i="5"/>
  <c r="K254" i="5" s="1"/>
  <c r="E255" i="5"/>
  <c r="K255" i="5" s="1"/>
  <c r="E256" i="5"/>
  <c r="K256" i="5" s="1"/>
  <c r="E257" i="5"/>
  <c r="E234" i="5"/>
  <c r="K234" i="5" s="1"/>
  <c r="E235" i="5"/>
  <c r="K235" i="5" s="1"/>
  <c r="E236" i="5"/>
  <c r="K236" i="5" s="1"/>
  <c r="E237" i="5"/>
  <c r="K237" i="5" s="1"/>
  <c r="E238" i="5"/>
  <c r="K238" i="5" s="1"/>
  <c r="E239" i="5"/>
  <c r="K239" i="5" s="1"/>
  <c r="E240" i="5"/>
  <c r="K240" i="5" s="1"/>
  <c r="E241" i="5"/>
  <c r="K241" i="5" s="1"/>
  <c r="E242" i="5"/>
  <c r="K242" i="5" s="1"/>
  <c r="E243" i="5"/>
  <c r="K243" i="5" s="1"/>
  <c r="E244" i="5"/>
  <c r="K244" i="5" s="1"/>
  <c r="E229" i="5"/>
  <c r="K229" i="5" s="1"/>
  <c r="E230" i="5"/>
  <c r="K230" i="5" s="1"/>
  <c r="E231" i="5"/>
  <c r="E222" i="5"/>
  <c r="K222" i="5" s="1"/>
  <c r="E223" i="5"/>
  <c r="K223" i="5" s="1"/>
  <c r="E224" i="5"/>
  <c r="K224" i="5" s="1"/>
  <c r="E225" i="5"/>
  <c r="K225" i="5" s="1"/>
  <c r="E226" i="5"/>
  <c r="E208" i="5"/>
  <c r="K208" i="5" s="1"/>
  <c r="E209" i="5"/>
  <c r="K209" i="5" s="1"/>
  <c r="E210" i="5"/>
  <c r="K210" i="5" s="1"/>
  <c r="E211" i="5"/>
  <c r="K211" i="5" s="1"/>
  <c r="E212" i="5"/>
  <c r="K212" i="5" s="1"/>
  <c r="E213" i="5"/>
  <c r="K213" i="5" s="1"/>
  <c r="E214" i="5"/>
  <c r="K214" i="5" s="1"/>
  <c r="E215" i="5"/>
  <c r="K215" i="5" s="1"/>
  <c r="E216" i="5"/>
  <c r="K216" i="5" s="1"/>
  <c r="E217" i="5"/>
  <c r="K217" i="5" s="1"/>
  <c r="E218" i="5"/>
  <c r="K218" i="5" s="1"/>
  <c r="E165" i="5"/>
  <c r="K165" i="5" s="1"/>
  <c r="E166" i="5"/>
  <c r="K166" i="5" s="1"/>
  <c r="E167" i="5"/>
  <c r="K167" i="5" s="1"/>
  <c r="E168" i="5"/>
  <c r="K168" i="5" s="1"/>
  <c r="E169" i="5"/>
  <c r="K169" i="5" s="1"/>
  <c r="E170" i="5"/>
  <c r="K170" i="5" s="1"/>
  <c r="E171" i="5"/>
  <c r="K171" i="5" s="1"/>
  <c r="E172" i="5"/>
  <c r="K172" i="5" s="1"/>
  <c r="E173" i="5"/>
  <c r="K173" i="5" s="1"/>
  <c r="E174" i="5"/>
  <c r="K174" i="5" s="1"/>
  <c r="E175" i="5"/>
  <c r="K175" i="5" s="1"/>
  <c r="E176" i="5"/>
  <c r="K176" i="5" s="1"/>
  <c r="E177" i="5"/>
  <c r="K177" i="5" s="1"/>
  <c r="E178" i="5"/>
  <c r="K178" i="5" s="1"/>
  <c r="E179" i="5"/>
  <c r="K179" i="5" s="1"/>
  <c r="E180" i="5"/>
  <c r="K180" i="5" s="1"/>
  <c r="E181" i="5"/>
  <c r="K181" i="5" s="1"/>
  <c r="E182" i="5"/>
  <c r="K182" i="5" s="1"/>
  <c r="E183" i="5"/>
  <c r="K183" i="5" s="1"/>
  <c r="E184" i="5"/>
  <c r="K184" i="5" s="1"/>
  <c r="E185" i="5"/>
  <c r="K185" i="5" s="1"/>
  <c r="E186" i="5"/>
  <c r="K186" i="5" s="1"/>
  <c r="E187" i="5"/>
  <c r="K187" i="5" s="1"/>
  <c r="E188" i="5"/>
  <c r="K188" i="5" s="1"/>
  <c r="E189" i="5"/>
  <c r="K189" i="5" s="1"/>
  <c r="E190" i="5"/>
  <c r="K190" i="5" s="1"/>
  <c r="E191" i="5"/>
  <c r="K191" i="5" s="1"/>
  <c r="E192" i="5"/>
  <c r="K192" i="5" s="1"/>
  <c r="E193" i="5"/>
  <c r="K193" i="5" s="1"/>
  <c r="E194" i="5"/>
  <c r="K194" i="5" s="1"/>
  <c r="E195" i="5"/>
  <c r="K195" i="5" s="1"/>
  <c r="E196" i="5"/>
  <c r="K196" i="5" s="1"/>
  <c r="E197" i="5"/>
  <c r="K197" i="5" s="1"/>
  <c r="E198" i="5"/>
  <c r="K198" i="5" s="1"/>
  <c r="E199" i="5"/>
  <c r="K199" i="5" s="1"/>
  <c r="E200" i="5"/>
  <c r="K200" i="5" s="1"/>
  <c r="E201" i="5"/>
  <c r="K201" i="5" s="1"/>
  <c r="E202" i="5"/>
  <c r="K202" i="5" s="1"/>
  <c r="E203" i="5"/>
  <c r="K203" i="5" s="1"/>
  <c r="E204" i="5"/>
  <c r="K204" i="5" s="1"/>
  <c r="E205" i="5"/>
  <c r="E143" i="5"/>
  <c r="K143" i="5" s="1"/>
  <c r="E144" i="5"/>
  <c r="K144" i="5" s="1"/>
  <c r="E145" i="5"/>
  <c r="K145" i="5" s="1"/>
  <c r="E146" i="5"/>
  <c r="K146" i="5" s="1"/>
  <c r="E147" i="5"/>
  <c r="K147" i="5" s="1"/>
  <c r="E148" i="5"/>
  <c r="K148" i="5" s="1"/>
  <c r="E149" i="5"/>
  <c r="K149" i="5" s="1"/>
  <c r="E150" i="5"/>
  <c r="K150" i="5" s="1"/>
  <c r="E151" i="5"/>
  <c r="K151" i="5" s="1"/>
  <c r="E152" i="5"/>
  <c r="K152" i="5" s="1"/>
  <c r="E153" i="5"/>
  <c r="K153" i="5" s="1"/>
  <c r="E154" i="5"/>
  <c r="K154" i="5" s="1"/>
  <c r="E155" i="5"/>
  <c r="K155" i="5" s="1"/>
  <c r="E156" i="5"/>
  <c r="K156" i="5" s="1"/>
  <c r="E157" i="5"/>
  <c r="K157" i="5" s="1"/>
  <c r="E158" i="5"/>
  <c r="K158" i="5" s="1"/>
  <c r="E159" i="5"/>
  <c r="K159" i="5" s="1"/>
  <c r="E160" i="5"/>
  <c r="K160" i="5" s="1"/>
  <c r="E161" i="5"/>
  <c r="K161" i="5" s="1"/>
  <c r="E134" i="5"/>
  <c r="K134" i="5" s="1"/>
  <c r="E135" i="5"/>
  <c r="K135" i="5" s="1"/>
  <c r="E136" i="5"/>
  <c r="K136" i="5" s="1"/>
  <c r="E137" i="5"/>
  <c r="K137" i="5" s="1"/>
  <c r="E138" i="5"/>
  <c r="K138" i="5" s="1"/>
  <c r="E139" i="5"/>
  <c r="K139" i="5" s="1"/>
  <c r="E140" i="5"/>
  <c r="E123" i="5"/>
  <c r="K123" i="5" s="1"/>
  <c r="E124" i="5"/>
  <c r="K124" i="5" s="1"/>
  <c r="E125" i="5"/>
  <c r="K125" i="5" s="1"/>
  <c r="E126" i="5"/>
  <c r="K126" i="5" s="1"/>
  <c r="E127" i="5"/>
  <c r="K127" i="5" s="1"/>
  <c r="E128" i="5"/>
  <c r="K128" i="5" s="1"/>
  <c r="E129" i="5"/>
  <c r="K129" i="5" s="1"/>
  <c r="E130" i="5"/>
  <c r="K130" i="5" s="1"/>
  <c r="E106" i="5"/>
  <c r="K106" i="5" s="1"/>
  <c r="E107" i="5"/>
  <c r="K107" i="5" s="1"/>
  <c r="E108" i="5"/>
  <c r="K108" i="5" s="1"/>
  <c r="E109" i="5"/>
  <c r="K109" i="5" s="1"/>
  <c r="E110" i="5"/>
  <c r="K110" i="5" s="1"/>
  <c r="E111" i="5"/>
  <c r="K111" i="5" s="1"/>
  <c r="E112" i="5"/>
  <c r="K112" i="5" s="1"/>
  <c r="E113" i="5"/>
  <c r="K113" i="5" s="1"/>
  <c r="E114" i="5"/>
  <c r="K114" i="5" s="1"/>
  <c r="E115" i="5"/>
  <c r="K115" i="5" s="1"/>
  <c r="E116" i="5"/>
  <c r="K116" i="5" s="1"/>
  <c r="E117" i="5"/>
  <c r="K117" i="5" s="1"/>
  <c r="E118" i="5"/>
  <c r="K118" i="5" s="1"/>
  <c r="E119" i="5"/>
  <c r="K119" i="5" s="1"/>
  <c r="E120" i="5"/>
  <c r="E100" i="5"/>
  <c r="K100" i="5" s="1"/>
  <c r="E101" i="5"/>
  <c r="K101" i="5" s="1"/>
  <c r="E102" i="5"/>
  <c r="K102" i="5" s="1"/>
  <c r="E74" i="5"/>
  <c r="K74" i="5" s="1"/>
  <c r="E75" i="5"/>
  <c r="K75" i="5" s="1"/>
  <c r="E76" i="5"/>
  <c r="K76" i="5" s="1"/>
  <c r="E77" i="5"/>
  <c r="K77" i="5" s="1"/>
  <c r="E78" i="5"/>
  <c r="K78" i="5" s="1"/>
  <c r="E79" i="5"/>
  <c r="K79" i="5" s="1"/>
  <c r="E80" i="5"/>
  <c r="K80" i="5" s="1"/>
  <c r="E81" i="5"/>
  <c r="K81" i="5" s="1"/>
  <c r="E82" i="5"/>
  <c r="K82" i="5" s="1"/>
  <c r="E83" i="5"/>
  <c r="K83" i="5" s="1"/>
  <c r="E84" i="5"/>
  <c r="K84" i="5" s="1"/>
  <c r="E85" i="5"/>
  <c r="K85" i="5" s="1"/>
  <c r="E86" i="5"/>
  <c r="K86" i="5" s="1"/>
  <c r="E87" i="5"/>
  <c r="K87" i="5" s="1"/>
  <c r="E88" i="5"/>
  <c r="K88" i="5" s="1"/>
  <c r="E89" i="5"/>
  <c r="K89" i="5" s="1"/>
  <c r="E90" i="5"/>
  <c r="K90" i="5" s="1"/>
  <c r="E91" i="5"/>
  <c r="K91" i="5" s="1"/>
  <c r="E92" i="5"/>
  <c r="K92" i="5" s="1"/>
  <c r="E93" i="5"/>
  <c r="K93" i="5" s="1"/>
  <c r="E94" i="5"/>
  <c r="K94" i="5" s="1"/>
  <c r="E95" i="5"/>
  <c r="K95" i="5" s="1"/>
  <c r="E96" i="5"/>
  <c r="K96" i="5" s="1"/>
  <c r="E97" i="5"/>
  <c r="E63" i="5"/>
  <c r="K63" i="5" s="1"/>
  <c r="E64" i="5"/>
  <c r="K64" i="5" s="1"/>
  <c r="E65" i="5"/>
  <c r="K65" i="5" s="1"/>
  <c r="E66" i="5"/>
  <c r="K66" i="5" s="1"/>
  <c r="E67" i="5"/>
  <c r="K67" i="5" s="1"/>
  <c r="E68" i="5"/>
  <c r="K68" i="5" s="1"/>
  <c r="E69" i="5"/>
  <c r="K69" i="5" s="1"/>
  <c r="E70" i="5"/>
  <c r="K70" i="5" s="1"/>
  <c r="E71" i="5"/>
  <c r="E48" i="5"/>
  <c r="K48" i="5" s="1"/>
  <c r="E49" i="5"/>
  <c r="K49" i="5" s="1"/>
  <c r="E50" i="5"/>
  <c r="K50" i="5" s="1"/>
  <c r="E51" i="5"/>
  <c r="K51" i="5" s="1"/>
  <c r="E52" i="5"/>
  <c r="K52" i="5" s="1"/>
  <c r="E53" i="5"/>
  <c r="K53" i="5" s="1"/>
  <c r="E54" i="5"/>
  <c r="K54" i="5" s="1"/>
  <c r="E55" i="5"/>
  <c r="K55" i="5" s="1"/>
  <c r="E56" i="5"/>
  <c r="K56" i="5" s="1"/>
  <c r="E57" i="5"/>
  <c r="K57" i="5" s="1"/>
  <c r="E58" i="5"/>
  <c r="K58" i="5" s="1"/>
  <c r="E59" i="5"/>
  <c r="K59" i="5" s="1"/>
  <c r="E44" i="5"/>
  <c r="K44" i="5" s="1"/>
  <c r="E45" i="5"/>
  <c r="E35" i="5"/>
  <c r="K35" i="5" s="1"/>
  <c r="E36" i="5"/>
  <c r="K36" i="5" s="1"/>
  <c r="E37" i="5"/>
  <c r="K37" i="5" s="1"/>
  <c r="E38" i="5"/>
  <c r="K38" i="5" s="1"/>
  <c r="E39" i="5"/>
  <c r="K39" i="5" s="1"/>
  <c r="E40" i="5"/>
  <c r="K40" i="5" s="1"/>
  <c r="E41" i="5"/>
  <c r="E34" i="5"/>
  <c r="K34" i="5" s="1"/>
  <c r="E31" i="5"/>
  <c r="K31" i="5" s="1"/>
  <c r="E32" i="5"/>
  <c r="E27" i="5"/>
  <c r="K27" i="5" s="1"/>
  <c r="E28" i="5"/>
  <c r="E17" i="5"/>
  <c r="K17" i="5" s="1"/>
  <c r="E18" i="5"/>
  <c r="K18" i="5" s="1"/>
  <c r="E19" i="5"/>
  <c r="K19" i="5" s="1"/>
  <c r="E20" i="5"/>
  <c r="K20" i="5" s="1"/>
  <c r="E21" i="5"/>
  <c r="K21" i="5" s="1"/>
  <c r="E22" i="5"/>
  <c r="K22" i="5" s="1"/>
  <c r="E23" i="5"/>
  <c r="K23" i="5" s="1"/>
  <c r="E12" i="5"/>
  <c r="K12" i="5" s="1"/>
  <c r="E13" i="5"/>
  <c r="K13" i="5" s="1"/>
  <c r="K42" i="5" l="1"/>
  <c r="E42" i="6"/>
  <c r="E282" i="5"/>
  <c r="E42" i="5"/>
  <c r="F374" i="4"/>
  <c r="I374" i="4" s="1"/>
  <c r="G374" i="4"/>
  <c r="F368" i="4"/>
  <c r="I368" i="4" s="1"/>
  <c r="G368" i="4"/>
  <c r="F361" i="4"/>
  <c r="G361" i="4"/>
  <c r="H361" i="4"/>
  <c r="F339" i="4"/>
  <c r="G339" i="4"/>
  <c r="H339" i="4"/>
  <c r="F334" i="4"/>
  <c r="G334" i="4"/>
  <c r="H334" i="4"/>
  <c r="F323" i="4"/>
  <c r="I323" i="4" s="1"/>
  <c r="G323" i="4"/>
  <c r="F315" i="4"/>
  <c r="I315" i="4" s="1"/>
  <c r="G315" i="4"/>
  <c r="F306" i="4"/>
  <c r="G306" i="4"/>
  <c r="H306" i="4"/>
  <c r="F297" i="4"/>
  <c r="G297" i="4"/>
  <c r="H297" i="4"/>
  <c r="F288" i="4"/>
  <c r="G288" i="4"/>
  <c r="H288" i="4"/>
  <c r="F282" i="4"/>
  <c r="G282" i="4"/>
  <c r="H282" i="4"/>
  <c r="F275" i="4"/>
  <c r="I275" i="4" s="1"/>
  <c r="G275" i="4"/>
  <c r="F258" i="4"/>
  <c r="I258" i="4" s="1"/>
  <c r="G258" i="4"/>
  <c r="F246" i="4"/>
  <c r="G246" i="4"/>
  <c r="H246" i="4"/>
  <c r="F232" i="4"/>
  <c r="I232" i="4" s="1"/>
  <c r="G232" i="4"/>
  <c r="F227" i="4"/>
  <c r="I227" i="4" s="1"/>
  <c r="G227" i="4"/>
  <c r="F220" i="4"/>
  <c r="I220" i="4" s="1"/>
  <c r="G220" i="4"/>
  <c r="F206" i="4"/>
  <c r="I206" i="4" s="1"/>
  <c r="F163" i="4"/>
  <c r="I163" i="4" s="1"/>
  <c r="G163" i="4"/>
  <c r="F141" i="4"/>
  <c r="I141" i="4" s="1"/>
  <c r="G141" i="4"/>
  <c r="F132" i="4"/>
  <c r="I132" i="4" s="1"/>
  <c r="G132" i="4"/>
  <c r="F121" i="4"/>
  <c r="I121" i="4" s="1"/>
  <c r="G121" i="4"/>
  <c r="F104" i="4"/>
  <c r="G104" i="4"/>
  <c r="H104" i="4"/>
  <c r="F98" i="4"/>
  <c r="G98" i="4"/>
  <c r="I72" i="4"/>
  <c r="I61" i="4"/>
  <c r="I25" i="4"/>
  <c r="E370" i="4"/>
  <c r="E371" i="4"/>
  <c r="E372" i="4"/>
  <c r="E363" i="4"/>
  <c r="E364" i="4"/>
  <c r="E365" i="4"/>
  <c r="E366" i="4"/>
  <c r="E367" i="4"/>
  <c r="E341" i="4"/>
  <c r="E342" i="4"/>
  <c r="E343" i="4"/>
  <c r="E344" i="4"/>
  <c r="E345" i="4"/>
  <c r="E346" i="4"/>
  <c r="E347" i="4"/>
  <c r="E348" i="4"/>
  <c r="E349" i="4"/>
  <c r="E350" i="4"/>
  <c r="E351" i="4"/>
  <c r="E352" i="4"/>
  <c r="E353" i="4"/>
  <c r="E354" i="4"/>
  <c r="E355" i="4"/>
  <c r="E356" i="4"/>
  <c r="E357" i="4"/>
  <c r="E358" i="4"/>
  <c r="E359" i="4"/>
  <c r="E360" i="4"/>
  <c r="E336" i="4"/>
  <c r="E337" i="4"/>
  <c r="E338" i="4"/>
  <c r="E325" i="4"/>
  <c r="E326" i="4"/>
  <c r="E327" i="4"/>
  <c r="E328" i="4"/>
  <c r="E329" i="4"/>
  <c r="E330" i="4"/>
  <c r="E331" i="4"/>
  <c r="E332" i="4"/>
  <c r="E333" i="4"/>
  <c r="E317" i="4"/>
  <c r="E318" i="4"/>
  <c r="E319" i="4"/>
  <c r="E320" i="4"/>
  <c r="E321" i="4"/>
  <c r="E322" i="4"/>
  <c r="E308" i="4"/>
  <c r="E309" i="4"/>
  <c r="E310" i="4"/>
  <c r="E311" i="4"/>
  <c r="E312" i="4"/>
  <c r="E313" i="4"/>
  <c r="E314" i="4"/>
  <c r="E299" i="4"/>
  <c r="E300" i="4"/>
  <c r="E301" i="4"/>
  <c r="E302" i="4"/>
  <c r="E303" i="4"/>
  <c r="E304" i="4"/>
  <c r="E305" i="4"/>
  <c r="E290" i="4"/>
  <c r="E291" i="4"/>
  <c r="E292" i="4"/>
  <c r="E293" i="4"/>
  <c r="E294" i="4"/>
  <c r="E295" i="4"/>
  <c r="E296" i="4"/>
  <c r="E284" i="4"/>
  <c r="E285" i="4"/>
  <c r="E286" i="4"/>
  <c r="E287" i="4"/>
  <c r="E277" i="4"/>
  <c r="E278" i="4"/>
  <c r="E279" i="4"/>
  <c r="E280" i="4"/>
  <c r="E260" i="4"/>
  <c r="E261" i="4"/>
  <c r="E262" i="4"/>
  <c r="E263" i="4"/>
  <c r="E264" i="4"/>
  <c r="E265" i="4"/>
  <c r="E266" i="4"/>
  <c r="E267" i="4"/>
  <c r="E268" i="4"/>
  <c r="E269" i="4"/>
  <c r="E270" i="4"/>
  <c r="E271" i="4"/>
  <c r="E272" i="4"/>
  <c r="E273" i="4"/>
  <c r="E274" i="4"/>
  <c r="E248" i="4"/>
  <c r="E249" i="4"/>
  <c r="E250" i="4"/>
  <c r="E251" i="4"/>
  <c r="E252" i="4"/>
  <c r="E253" i="4"/>
  <c r="E254" i="4"/>
  <c r="E255" i="4"/>
  <c r="E256" i="4"/>
  <c r="E257" i="4"/>
  <c r="E234" i="4"/>
  <c r="E235" i="4"/>
  <c r="E236" i="4"/>
  <c r="E237" i="4"/>
  <c r="E238" i="4"/>
  <c r="E239" i="4"/>
  <c r="E240" i="4"/>
  <c r="E241" i="4"/>
  <c r="E242" i="4"/>
  <c r="E243" i="4"/>
  <c r="E244" i="4"/>
  <c r="E229" i="4"/>
  <c r="E230" i="4"/>
  <c r="E231" i="4"/>
  <c r="E222" i="4"/>
  <c r="E223" i="4"/>
  <c r="E224" i="4"/>
  <c r="E225" i="4"/>
  <c r="E226" i="4"/>
  <c r="E208" i="4"/>
  <c r="E209" i="4"/>
  <c r="E210" i="4"/>
  <c r="E211" i="4"/>
  <c r="E212" i="4"/>
  <c r="E213" i="4"/>
  <c r="E214" i="4"/>
  <c r="E215" i="4"/>
  <c r="E216" i="4"/>
  <c r="E217" i="4"/>
  <c r="E218" i="4"/>
  <c r="E219" i="4"/>
  <c r="E165" i="4"/>
  <c r="E166"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143" i="4"/>
  <c r="E144" i="4"/>
  <c r="E145" i="4"/>
  <c r="E146" i="4"/>
  <c r="E147" i="4"/>
  <c r="E148" i="4"/>
  <c r="E149" i="4"/>
  <c r="E150" i="4"/>
  <c r="E151" i="4"/>
  <c r="E152" i="4"/>
  <c r="E153" i="4"/>
  <c r="E154" i="4"/>
  <c r="E155" i="4"/>
  <c r="E156" i="4"/>
  <c r="E157" i="4"/>
  <c r="E158" i="4"/>
  <c r="E159" i="4"/>
  <c r="E160" i="4"/>
  <c r="E161" i="4"/>
  <c r="E134" i="4"/>
  <c r="E135" i="4"/>
  <c r="E136" i="4"/>
  <c r="E137" i="4"/>
  <c r="E138" i="4"/>
  <c r="E139" i="4"/>
  <c r="E140" i="4"/>
  <c r="E123" i="4"/>
  <c r="E124" i="4"/>
  <c r="E125" i="4"/>
  <c r="E126" i="4"/>
  <c r="E127" i="4"/>
  <c r="E128" i="4"/>
  <c r="E129" i="4"/>
  <c r="E130" i="4"/>
  <c r="E106" i="4"/>
  <c r="E107" i="4"/>
  <c r="E108" i="4"/>
  <c r="E109" i="4"/>
  <c r="E110" i="4"/>
  <c r="E111" i="4"/>
  <c r="E112" i="4"/>
  <c r="E113" i="4"/>
  <c r="E114" i="4"/>
  <c r="E115" i="4"/>
  <c r="E116" i="4"/>
  <c r="E117" i="4"/>
  <c r="E118" i="4"/>
  <c r="E119" i="4"/>
  <c r="E120" i="4"/>
  <c r="E100" i="4"/>
  <c r="E101" i="4"/>
  <c r="E102" i="4"/>
  <c r="E74" i="4"/>
  <c r="E75" i="4"/>
  <c r="E76" i="4"/>
  <c r="E77" i="4"/>
  <c r="E78" i="4"/>
  <c r="E79" i="4"/>
  <c r="E80" i="4"/>
  <c r="E81" i="4"/>
  <c r="E82" i="4"/>
  <c r="E83" i="4"/>
  <c r="E84" i="4"/>
  <c r="E85" i="4"/>
  <c r="E86" i="4"/>
  <c r="E87" i="4"/>
  <c r="E88" i="4"/>
  <c r="E89" i="4"/>
  <c r="E90" i="4"/>
  <c r="E91" i="4"/>
  <c r="E92" i="4"/>
  <c r="E93" i="4"/>
  <c r="E94" i="4"/>
  <c r="E95" i="4"/>
  <c r="E96" i="4"/>
  <c r="E97" i="4"/>
  <c r="E63" i="4"/>
  <c r="E64" i="4"/>
  <c r="E65" i="4"/>
  <c r="E66" i="4"/>
  <c r="E67" i="4"/>
  <c r="E68" i="4"/>
  <c r="E69" i="4"/>
  <c r="E70" i="4"/>
  <c r="E71" i="4"/>
  <c r="E48" i="4"/>
  <c r="E49" i="4"/>
  <c r="E50" i="4"/>
  <c r="E51" i="4"/>
  <c r="E52" i="4"/>
  <c r="E53" i="4"/>
  <c r="E54" i="4"/>
  <c r="E55" i="4"/>
  <c r="E56" i="4"/>
  <c r="E57" i="4"/>
  <c r="E58" i="4"/>
  <c r="E59" i="4"/>
  <c r="E44" i="4"/>
  <c r="E45" i="4"/>
  <c r="E12" i="4"/>
  <c r="E13" i="4"/>
  <c r="E14" i="4"/>
  <c r="E11" i="16"/>
  <c r="E12" i="16"/>
  <c r="L12" i="16" s="1"/>
  <c r="E13" i="16"/>
  <c r="L13" i="16" s="1"/>
  <c r="E16" i="16"/>
  <c r="E17" i="16"/>
  <c r="L17" i="16" s="1"/>
  <c r="E18" i="16"/>
  <c r="L18" i="16" s="1"/>
  <c r="E19" i="16"/>
  <c r="L19" i="16" s="1"/>
  <c r="E20" i="16"/>
  <c r="L20" i="16" s="1"/>
  <c r="E21" i="16"/>
  <c r="L21" i="16" s="1"/>
  <c r="E22" i="16"/>
  <c r="L22" i="16" s="1"/>
  <c r="E23" i="16"/>
  <c r="L23" i="16" s="1"/>
  <c r="E26" i="16"/>
  <c r="E27" i="16"/>
  <c r="L27" i="16" s="1"/>
  <c r="E28" i="16"/>
  <c r="E30" i="16"/>
  <c r="E31" i="16"/>
  <c r="L31" i="16" s="1"/>
  <c r="E32" i="16"/>
  <c r="E43" i="16"/>
  <c r="E44" i="16"/>
  <c r="L44" i="16" s="1"/>
  <c r="E47" i="16"/>
  <c r="E48" i="16"/>
  <c r="L48" i="16" s="1"/>
  <c r="E49" i="16"/>
  <c r="L49" i="16" s="1"/>
  <c r="E50" i="16"/>
  <c r="L50" i="16" s="1"/>
  <c r="E51" i="16"/>
  <c r="L51" i="16" s="1"/>
  <c r="E52" i="16"/>
  <c r="L52" i="16" s="1"/>
  <c r="E53" i="16"/>
  <c r="L53" i="16" s="1"/>
  <c r="E54" i="16"/>
  <c r="L54" i="16" s="1"/>
  <c r="E55" i="16"/>
  <c r="L55" i="16" s="1"/>
  <c r="E56" i="16"/>
  <c r="L56" i="16" s="1"/>
  <c r="E57" i="16"/>
  <c r="L57" i="16" s="1"/>
  <c r="E58" i="16"/>
  <c r="L58" i="16" s="1"/>
  <c r="E59" i="16"/>
  <c r="L59" i="16" s="1"/>
  <c r="E62" i="16"/>
  <c r="E63" i="16"/>
  <c r="L63" i="16" s="1"/>
  <c r="E64" i="16"/>
  <c r="L64" i="16" s="1"/>
  <c r="E65" i="16"/>
  <c r="L65" i="16" s="1"/>
  <c r="E66" i="16"/>
  <c r="L66" i="16" s="1"/>
  <c r="E67" i="16"/>
  <c r="L67" i="16" s="1"/>
  <c r="E68" i="16"/>
  <c r="L68" i="16" s="1"/>
  <c r="E69" i="16"/>
  <c r="L69" i="16" s="1"/>
  <c r="E70" i="16"/>
  <c r="L70" i="16" s="1"/>
  <c r="E71" i="16"/>
  <c r="E73" i="16"/>
  <c r="E74" i="16"/>
  <c r="L74" i="16" s="1"/>
  <c r="E75" i="16"/>
  <c r="L75" i="16" s="1"/>
  <c r="E76" i="16"/>
  <c r="L76" i="16" s="1"/>
  <c r="E77" i="16"/>
  <c r="L77" i="16" s="1"/>
  <c r="E78" i="16"/>
  <c r="L78" i="16" s="1"/>
  <c r="E79" i="16"/>
  <c r="L79" i="16" s="1"/>
  <c r="E80" i="16"/>
  <c r="L80" i="16" s="1"/>
  <c r="E81" i="16"/>
  <c r="L81" i="16" s="1"/>
  <c r="E82" i="16"/>
  <c r="L82" i="16" s="1"/>
  <c r="E83" i="16"/>
  <c r="L83" i="16" s="1"/>
  <c r="E84" i="16"/>
  <c r="L84" i="16" s="1"/>
  <c r="E85" i="16"/>
  <c r="L85" i="16" s="1"/>
  <c r="E86" i="16"/>
  <c r="L86" i="16" s="1"/>
  <c r="E87" i="16"/>
  <c r="L87" i="16" s="1"/>
  <c r="E88" i="16"/>
  <c r="L88" i="16" s="1"/>
  <c r="E89" i="16"/>
  <c r="L89" i="16" s="1"/>
  <c r="E90" i="16"/>
  <c r="L90" i="16" s="1"/>
  <c r="E91" i="16"/>
  <c r="L91" i="16" s="1"/>
  <c r="E92" i="16"/>
  <c r="L92" i="16" s="1"/>
  <c r="E93" i="16"/>
  <c r="L93" i="16" s="1"/>
  <c r="E94" i="16"/>
  <c r="L94" i="16" s="1"/>
  <c r="E95" i="16"/>
  <c r="L95" i="16" s="1"/>
  <c r="E96" i="16"/>
  <c r="L96" i="16" s="1"/>
  <c r="E97" i="16"/>
  <c r="E99" i="16"/>
  <c r="E100" i="16"/>
  <c r="L100" i="16" s="1"/>
  <c r="E101" i="16"/>
  <c r="L101" i="16" s="1"/>
  <c r="E102" i="16"/>
  <c r="L102" i="16" s="1"/>
  <c r="E105" i="16"/>
  <c r="E106" i="16"/>
  <c r="L106" i="16" s="1"/>
  <c r="E107" i="16"/>
  <c r="L107" i="16" s="1"/>
  <c r="E108" i="16"/>
  <c r="L108" i="16" s="1"/>
  <c r="E109" i="16"/>
  <c r="L109" i="16" s="1"/>
  <c r="E110" i="16"/>
  <c r="L110" i="16" s="1"/>
  <c r="E111" i="16"/>
  <c r="L111" i="16" s="1"/>
  <c r="E112" i="16"/>
  <c r="L112" i="16" s="1"/>
  <c r="E113" i="16"/>
  <c r="L113" i="16" s="1"/>
  <c r="E114" i="16"/>
  <c r="L114" i="16" s="1"/>
  <c r="E115" i="16"/>
  <c r="L115" i="16" s="1"/>
  <c r="E116" i="16"/>
  <c r="L116" i="16" s="1"/>
  <c r="E117" i="16"/>
  <c r="L117" i="16" s="1"/>
  <c r="E118" i="16"/>
  <c r="L118" i="16" s="1"/>
  <c r="E119" i="16"/>
  <c r="L119" i="16" s="1"/>
  <c r="E120" i="16"/>
  <c r="E122" i="16"/>
  <c r="E123" i="16"/>
  <c r="L123" i="16" s="1"/>
  <c r="E124" i="16"/>
  <c r="L124" i="16" s="1"/>
  <c r="E125" i="16"/>
  <c r="L125" i="16" s="1"/>
  <c r="E126" i="16"/>
  <c r="L126" i="16" s="1"/>
  <c r="E127" i="16"/>
  <c r="L127" i="16" s="1"/>
  <c r="E128" i="16"/>
  <c r="L128" i="16" s="1"/>
  <c r="E129" i="16"/>
  <c r="L129" i="16" s="1"/>
  <c r="E130" i="16"/>
  <c r="L130" i="16" s="1"/>
  <c r="E133" i="16"/>
  <c r="E134" i="16"/>
  <c r="L134" i="16" s="1"/>
  <c r="E135" i="16"/>
  <c r="L135" i="16" s="1"/>
  <c r="E136" i="16"/>
  <c r="L136" i="16" s="1"/>
  <c r="E137" i="16"/>
  <c r="L137" i="16" s="1"/>
  <c r="E138" i="16"/>
  <c r="L138" i="16" s="1"/>
  <c r="E139" i="16"/>
  <c r="L139" i="16" s="1"/>
  <c r="E140" i="16"/>
  <c r="E142" i="16"/>
  <c r="E143" i="16"/>
  <c r="L143" i="16" s="1"/>
  <c r="E144" i="16"/>
  <c r="L144" i="16" s="1"/>
  <c r="E145" i="16"/>
  <c r="L145" i="16" s="1"/>
  <c r="E146" i="16"/>
  <c r="L146" i="16" s="1"/>
  <c r="E147" i="16"/>
  <c r="L147" i="16" s="1"/>
  <c r="E148" i="16"/>
  <c r="L148" i="16" s="1"/>
  <c r="E149" i="16"/>
  <c r="L149" i="16" s="1"/>
  <c r="E150" i="16"/>
  <c r="L150" i="16" s="1"/>
  <c r="E151" i="16"/>
  <c r="L151" i="16" s="1"/>
  <c r="E152" i="16"/>
  <c r="L152" i="16" s="1"/>
  <c r="E153" i="16"/>
  <c r="L153" i="16" s="1"/>
  <c r="E154" i="16"/>
  <c r="L154" i="16" s="1"/>
  <c r="E155" i="16"/>
  <c r="L155" i="16" s="1"/>
  <c r="E156" i="16"/>
  <c r="L156" i="16" s="1"/>
  <c r="E157" i="16"/>
  <c r="L157" i="16" s="1"/>
  <c r="E158" i="16"/>
  <c r="L158" i="16" s="1"/>
  <c r="E159" i="16"/>
  <c r="L159" i="16" s="1"/>
  <c r="E160" i="16"/>
  <c r="L160" i="16" s="1"/>
  <c r="E161" i="16"/>
  <c r="L161" i="16" s="1"/>
  <c r="E164" i="16"/>
  <c r="E165" i="16"/>
  <c r="L165" i="16" s="1"/>
  <c r="E166" i="16"/>
  <c r="L166" i="16" s="1"/>
  <c r="E167" i="16"/>
  <c r="L167" i="16" s="1"/>
  <c r="E168" i="16"/>
  <c r="L168" i="16" s="1"/>
  <c r="E169" i="16"/>
  <c r="L169" i="16" s="1"/>
  <c r="E170" i="16"/>
  <c r="L170" i="16" s="1"/>
  <c r="E171" i="16"/>
  <c r="L171" i="16" s="1"/>
  <c r="E172" i="16"/>
  <c r="L172" i="16" s="1"/>
  <c r="E173" i="16"/>
  <c r="L173" i="16" s="1"/>
  <c r="E174" i="16"/>
  <c r="L174" i="16" s="1"/>
  <c r="E175" i="16"/>
  <c r="L175" i="16" s="1"/>
  <c r="E176" i="16"/>
  <c r="L176" i="16" s="1"/>
  <c r="E177" i="16"/>
  <c r="L177" i="16" s="1"/>
  <c r="E178" i="16"/>
  <c r="L178" i="16" s="1"/>
  <c r="E179" i="16"/>
  <c r="L179" i="16" s="1"/>
  <c r="E180" i="16"/>
  <c r="L180" i="16" s="1"/>
  <c r="E181" i="16"/>
  <c r="L181" i="16" s="1"/>
  <c r="E182" i="16"/>
  <c r="L182" i="16" s="1"/>
  <c r="E183" i="16"/>
  <c r="L183" i="16" s="1"/>
  <c r="E184" i="16"/>
  <c r="L184" i="16" s="1"/>
  <c r="E185" i="16"/>
  <c r="L185" i="16" s="1"/>
  <c r="E186" i="16"/>
  <c r="L186" i="16" s="1"/>
  <c r="E187" i="16"/>
  <c r="L187" i="16" s="1"/>
  <c r="E188" i="16"/>
  <c r="L188" i="16" s="1"/>
  <c r="E189" i="16"/>
  <c r="L189" i="16" s="1"/>
  <c r="E190" i="16"/>
  <c r="L190" i="16" s="1"/>
  <c r="E191" i="16"/>
  <c r="L191" i="16" s="1"/>
  <c r="E192" i="16"/>
  <c r="L192" i="16" s="1"/>
  <c r="E193" i="16"/>
  <c r="L193" i="16" s="1"/>
  <c r="E194" i="16"/>
  <c r="L194" i="16" s="1"/>
  <c r="E195" i="16"/>
  <c r="L195" i="16" s="1"/>
  <c r="E196" i="16"/>
  <c r="L196" i="16" s="1"/>
  <c r="E197" i="16"/>
  <c r="L197" i="16" s="1"/>
  <c r="E198" i="16"/>
  <c r="L198" i="16" s="1"/>
  <c r="E199" i="16"/>
  <c r="L199" i="16" s="1"/>
  <c r="E200" i="16"/>
  <c r="L200" i="16" s="1"/>
  <c r="E201" i="16"/>
  <c r="L201" i="16" s="1"/>
  <c r="E202" i="16"/>
  <c r="L202" i="16" s="1"/>
  <c r="E203" i="16"/>
  <c r="L203" i="16" s="1"/>
  <c r="E204" i="16"/>
  <c r="L204" i="16" s="1"/>
  <c r="E207" i="16"/>
  <c r="E208" i="16"/>
  <c r="L208" i="16" s="1"/>
  <c r="E209" i="16"/>
  <c r="L209" i="16" s="1"/>
  <c r="E210" i="16"/>
  <c r="L210" i="16" s="1"/>
  <c r="E211" i="16"/>
  <c r="L211" i="16" s="1"/>
  <c r="E212" i="16"/>
  <c r="L212" i="16" s="1"/>
  <c r="E213" i="16"/>
  <c r="L213" i="16" s="1"/>
  <c r="E214" i="16"/>
  <c r="L214" i="16" s="1"/>
  <c r="E215" i="16"/>
  <c r="L215" i="16" s="1"/>
  <c r="E216" i="16"/>
  <c r="L216" i="16" s="1"/>
  <c r="E217" i="16"/>
  <c r="L217" i="16" s="1"/>
  <c r="E218" i="16"/>
  <c r="L218" i="16" s="1"/>
  <c r="E221" i="16"/>
  <c r="E222" i="16"/>
  <c r="L222" i="16" s="1"/>
  <c r="E223" i="16"/>
  <c r="L223" i="16" s="1"/>
  <c r="E224" i="16"/>
  <c r="L224" i="16" s="1"/>
  <c r="E225" i="16"/>
  <c r="L225" i="16" s="1"/>
  <c r="E226" i="16"/>
  <c r="E228" i="16"/>
  <c r="E229" i="16"/>
  <c r="L229" i="16" s="1"/>
  <c r="E230" i="16"/>
  <c r="L230" i="16" s="1"/>
  <c r="E231" i="16"/>
  <c r="E233" i="16"/>
  <c r="E234" i="16"/>
  <c r="L234" i="16" s="1"/>
  <c r="E235" i="16"/>
  <c r="L235" i="16" s="1"/>
  <c r="E236" i="16"/>
  <c r="L236" i="16" s="1"/>
  <c r="E237" i="16"/>
  <c r="L237" i="16" s="1"/>
  <c r="E238" i="16"/>
  <c r="L238" i="16" s="1"/>
  <c r="E239" i="16"/>
  <c r="L239" i="16" s="1"/>
  <c r="E240" i="16"/>
  <c r="L240" i="16" s="1"/>
  <c r="E241" i="16"/>
  <c r="L241" i="16" s="1"/>
  <c r="E242" i="16"/>
  <c r="L242" i="16" s="1"/>
  <c r="E243" i="16"/>
  <c r="L243" i="16" s="1"/>
  <c r="E244" i="16"/>
  <c r="L244" i="16" s="1"/>
  <c r="E247" i="16"/>
  <c r="E248" i="16"/>
  <c r="L248" i="16" s="1"/>
  <c r="E249" i="16"/>
  <c r="L249" i="16" s="1"/>
  <c r="E250" i="16"/>
  <c r="L250" i="16" s="1"/>
  <c r="E251" i="16"/>
  <c r="L251" i="16" s="1"/>
  <c r="E252" i="16"/>
  <c r="L252" i="16" s="1"/>
  <c r="E253" i="16"/>
  <c r="L253" i="16" s="1"/>
  <c r="E254" i="16"/>
  <c r="L254" i="16" s="1"/>
  <c r="E255" i="16"/>
  <c r="L255" i="16" s="1"/>
  <c r="E256" i="16"/>
  <c r="L256" i="16" s="1"/>
  <c r="E257" i="16"/>
  <c r="E259" i="16"/>
  <c r="E260" i="16"/>
  <c r="L260" i="16" s="1"/>
  <c r="E261" i="16"/>
  <c r="L261" i="16" s="1"/>
  <c r="E262" i="16"/>
  <c r="L262" i="16" s="1"/>
  <c r="E263" i="16"/>
  <c r="L263" i="16" s="1"/>
  <c r="E264" i="16"/>
  <c r="L264" i="16" s="1"/>
  <c r="E265" i="16"/>
  <c r="L265" i="16" s="1"/>
  <c r="E266" i="16"/>
  <c r="L266" i="16" s="1"/>
  <c r="E267" i="16"/>
  <c r="L267" i="16" s="1"/>
  <c r="E268" i="16"/>
  <c r="L268" i="16" s="1"/>
  <c r="E269" i="16"/>
  <c r="L269" i="16" s="1"/>
  <c r="E270" i="16"/>
  <c r="L270" i="16" s="1"/>
  <c r="E271" i="16"/>
  <c r="L271" i="16" s="1"/>
  <c r="E272" i="16"/>
  <c r="L272" i="16" s="1"/>
  <c r="E273" i="16"/>
  <c r="L273" i="16" s="1"/>
  <c r="E277" i="16"/>
  <c r="E278" i="16"/>
  <c r="L278" i="16" s="1"/>
  <c r="E279" i="16"/>
  <c r="L279" i="16" s="1"/>
  <c r="E280" i="16"/>
  <c r="L280" i="16" s="1"/>
  <c r="E283" i="16"/>
  <c r="E284" i="16"/>
  <c r="L284" i="16" s="1"/>
  <c r="E285" i="16"/>
  <c r="L285" i="16" s="1"/>
  <c r="E286" i="16"/>
  <c r="L286" i="16" s="1"/>
  <c r="E287" i="16"/>
  <c r="E289" i="16"/>
  <c r="E291" i="16"/>
  <c r="L291" i="16" s="1"/>
  <c r="E292" i="16"/>
  <c r="L292" i="16" s="1"/>
  <c r="E293" i="16"/>
  <c r="L293" i="16" s="1"/>
  <c r="E295" i="16"/>
  <c r="L295" i="16" s="1"/>
  <c r="E296" i="16"/>
  <c r="E299" i="16"/>
  <c r="E300" i="16"/>
  <c r="L300" i="16" s="1"/>
  <c r="E301" i="16"/>
  <c r="L301" i="16" s="1"/>
  <c r="E302" i="16"/>
  <c r="L302" i="16" s="1"/>
  <c r="E303" i="16"/>
  <c r="L303" i="16" s="1"/>
  <c r="E304" i="16"/>
  <c r="L304" i="16" s="1"/>
  <c r="E305" i="16"/>
  <c r="E307" i="16"/>
  <c r="E308" i="16"/>
  <c r="L308" i="16" s="1"/>
  <c r="E309" i="16"/>
  <c r="L309" i="16" s="1"/>
  <c r="E310" i="16"/>
  <c r="L310" i="16" s="1"/>
  <c r="E311" i="16"/>
  <c r="L311" i="16" s="1"/>
  <c r="E312" i="16"/>
  <c r="L312" i="16" s="1"/>
  <c r="E313" i="16"/>
  <c r="L313" i="16" s="1"/>
  <c r="E314" i="16"/>
  <c r="E316" i="16"/>
  <c r="E317" i="16"/>
  <c r="L317" i="16" s="1"/>
  <c r="E318" i="16"/>
  <c r="L318" i="16" s="1"/>
  <c r="E319" i="16"/>
  <c r="L319" i="16" s="1"/>
  <c r="E320" i="16"/>
  <c r="L320" i="16" s="1"/>
  <c r="E321" i="16"/>
  <c r="L321" i="16" s="1"/>
  <c r="E322" i="16"/>
  <c r="E324" i="16"/>
  <c r="E325" i="16"/>
  <c r="L325" i="16" s="1"/>
  <c r="E326" i="16"/>
  <c r="L326" i="16" s="1"/>
  <c r="E327" i="16"/>
  <c r="L327" i="16" s="1"/>
  <c r="E328" i="16"/>
  <c r="L328" i="16" s="1"/>
  <c r="E329" i="16"/>
  <c r="L329" i="16" s="1"/>
  <c r="E330" i="16"/>
  <c r="L330" i="16" s="1"/>
  <c r="E331" i="16"/>
  <c r="L331" i="16" s="1"/>
  <c r="E332" i="16"/>
  <c r="L332" i="16" s="1"/>
  <c r="E333" i="16"/>
  <c r="E335" i="16"/>
  <c r="E336" i="16"/>
  <c r="L336" i="16" s="1"/>
  <c r="E337" i="16"/>
  <c r="L337" i="16" s="1"/>
  <c r="E340" i="16"/>
  <c r="E341" i="16"/>
  <c r="L341" i="16" s="1"/>
  <c r="E342" i="16"/>
  <c r="L342" i="16" s="1"/>
  <c r="E343" i="16"/>
  <c r="L343" i="16" s="1"/>
  <c r="E344" i="16"/>
  <c r="L344" i="16" s="1"/>
  <c r="E345" i="16"/>
  <c r="L345" i="16" s="1"/>
  <c r="E346" i="16"/>
  <c r="L346" i="16" s="1"/>
  <c r="E347" i="16"/>
  <c r="L347" i="16" s="1"/>
  <c r="E348" i="16"/>
  <c r="L348" i="16" s="1"/>
  <c r="E349" i="16"/>
  <c r="L349" i="16" s="1"/>
  <c r="E350" i="16"/>
  <c r="L350" i="16" s="1"/>
  <c r="E351" i="16"/>
  <c r="L351" i="16" s="1"/>
  <c r="E352" i="16"/>
  <c r="L352" i="16" s="1"/>
  <c r="E353" i="16"/>
  <c r="L353" i="16" s="1"/>
  <c r="E354" i="16"/>
  <c r="L354" i="16" s="1"/>
  <c r="E355" i="16"/>
  <c r="L355" i="16" s="1"/>
  <c r="E356" i="16"/>
  <c r="L356" i="16" s="1"/>
  <c r="E357" i="16"/>
  <c r="L357" i="16" s="1"/>
  <c r="E358" i="16"/>
  <c r="L358" i="16" s="1"/>
  <c r="E359" i="16"/>
  <c r="L359" i="16" s="1"/>
  <c r="E360" i="16"/>
  <c r="E362" i="16"/>
  <c r="E363" i="16"/>
  <c r="L363" i="16" s="1"/>
  <c r="E364" i="16"/>
  <c r="L364" i="16" s="1"/>
  <c r="E365" i="16"/>
  <c r="L365" i="16" s="1"/>
  <c r="E366" i="16"/>
  <c r="L366" i="16" s="1"/>
  <c r="E367" i="16"/>
  <c r="E369" i="16"/>
  <c r="E370" i="16"/>
  <c r="L370" i="16" s="1"/>
  <c r="E371" i="16"/>
  <c r="L371" i="16" s="1"/>
  <c r="E372" i="16"/>
  <c r="L372" i="16" s="1"/>
  <c r="E34" i="15"/>
  <c r="E16" i="15"/>
  <c r="E288" i="16" l="1"/>
  <c r="L283" i="16"/>
  <c r="L288" i="16" s="1"/>
  <c r="L277" i="16"/>
  <c r="L282" i="16" s="1"/>
  <c r="E282" i="16"/>
  <c r="E227" i="16"/>
  <c r="L221" i="16"/>
  <c r="L227" i="16" s="1"/>
  <c r="E220" i="16"/>
  <c r="L207" i="16"/>
  <c r="L220" i="16" s="1"/>
  <c r="E46" i="16"/>
  <c r="L43" i="16"/>
  <c r="L46" i="16" s="1"/>
  <c r="E368" i="16"/>
  <c r="L362" i="16"/>
  <c r="L368" i="16" s="1"/>
  <c r="E339" i="16"/>
  <c r="L335" i="16"/>
  <c r="L339" i="16" s="1"/>
  <c r="L299" i="16"/>
  <c r="L306" i="16" s="1"/>
  <c r="E306" i="16"/>
  <c r="E206" i="16"/>
  <c r="L164" i="16"/>
  <c r="L206" i="16" s="1"/>
  <c r="L142" i="16"/>
  <c r="L163" i="16" s="1"/>
  <c r="E163" i="16"/>
  <c r="E141" i="16"/>
  <c r="L133" i="16"/>
  <c r="L141" i="16" s="1"/>
  <c r="E72" i="16"/>
  <c r="L62" i="16"/>
  <c r="L72" i="16" s="1"/>
  <c r="E15" i="16"/>
  <c r="L11" i="16"/>
  <c r="L15" i="16" s="1"/>
  <c r="E361" i="16"/>
  <c r="L340" i="16"/>
  <c r="L361" i="16" s="1"/>
  <c r="E323" i="16"/>
  <c r="L316" i="16"/>
  <c r="L323" i="16" s="1"/>
  <c r="E315" i="16"/>
  <c r="L307" i="16"/>
  <c r="L315" i="16" s="1"/>
  <c r="E258" i="16"/>
  <c r="L247" i="16"/>
  <c r="L258" i="16" s="1"/>
  <c r="E246" i="16"/>
  <c r="L233" i="16"/>
  <c r="L246" i="16" s="1"/>
  <c r="E232" i="16"/>
  <c r="L228" i="16"/>
  <c r="L232" i="16" s="1"/>
  <c r="L122" i="16"/>
  <c r="L132" i="16" s="1"/>
  <c r="E132" i="16"/>
  <c r="E121" i="16"/>
  <c r="L105" i="16"/>
  <c r="L121" i="16" s="1"/>
  <c r="E104" i="16"/>
  <c r="L99" i="16"/>
  <c r="L104" i="16" s="1"/>
  <c r="E61" i="16"/>
  <c r="L47" i="16"/>
  <c r="L61" i="16" s="1"/>
  <c r="E29" i="16"/>
  <c r="L26" i="16"/>
  <c r="L29" i="16" s="1"/>
  <c r="E25" i="16"/>
  <c r="L16" i="16"/>
  <c r="L25" i="16" s="1"/>
  <c r="L369" i="16"/>
  <c r="L374" i="16" s="1"/>
  <c r="E374" i="16"/>
  <c r="E334" i="16"/>
  <c r="L324" i="16"/>
  <c r="L334" i="16" s="1"/>
  <c r="L289" i="16"/>
  <c r="L297" i="16" s="1"/>
  <c r="E297" i="16"/>
  <c r="E275" i="16"/>
  <c r="L259" i="16"/>
  <c r="L275" i="16" s="1"/>
  <c r="E98" i="16"/>
  <c r="L73" i="16"/>
  <c r="L98" i="16" s="1"/>
  <c r="E33" i="16"/>
  <c r="L30" i="16"/>
  <c r="L33" i="16" s="1"/>
  <c r="E42" i="15"/>
  <c r="L34" i="15"/>
  <c r="L42" i="15" s="1"/>
  <c r="E25" i="15"/>
  <c r="L16" i="15"/>
  <c r="L25" i="15" s="1"/>
  <c r="I246" i="4"/>
  <c r="I282" i="4"/>
  <c r="I334" i="4"/>
  <c r="I288" i="4"/>
  <c r="I339" i="4"/>
  <c r="I46" i="4"/>
  <c r="I42" i="4"/>
  <c r="I306" i="4"/>
  <c r="I297" i="4"/>
  <c r="I361" i="4"/>
  <c r="I15" i="4"/>
  <c r="I33" i="4"/>
  <c r="I29" i="4"/>
  <c r="I98" i="4"/>
  <c r="I104" i="4"/>
  <c r="F375" i="4"/>
  <c r="E370" i="2"/>
  <c r="K370" i="2" s="1"/>
  <c r="E371" i="2"/>
  <c r="K371" i="2" s="1"/>
  <c r="E372" i="2"/>
  <c r="K372" i="2" s="1"/>
  <c r="E373" i="2"/>
  <c r="E363" i="2"/>
  <c r="K363" i="2" s="1"/>
  <c r="E364" i="2"/>
  <c r="K364" i="2" s="1"/>
  <c r="E365" i="2"/>
  <c r="K365" i="2" s="1"/>
  <c r="E366" i="2"/>
  <c r="K366" i="2" s="1"/>
  <c r="E367" i="2"/>
  <c r="E341" i="2"/>
  <c r="K341" i="2" s="1"/>
  <c r="E342" i="2"/>
  <c r="K342" i="2" s="1"/>
  <c r="E343" i="2"/>
  <c r="K343" i="2" s="1"/>
  <c r="E344" i="2"/>
  <c r="K344" i="2" s="1"/>
  <c r="E345" i="2"/>
  <c r="K345" i="2" s="1"/>
  <c r="E346" i="2"/>
  <c r="K346" i="2" s="1"/>
  <c r="E347" i="2"/>
  <c r="K347" i="2" s="1"/>
  <c r="E348" i="2"/>
  <c r="K348" i="2" s="1"/>
  <c r="E349" i="2"/>
  <c r="K349" i="2" s="1"/>
  <c r="E350" i="2"/>
  <c r="K350" i="2" s="1"/>
  <c r="E351" i="2"/>
  <c r="K351" i="2" s="1"/>
  <c r="E352" i="2"/>
  <c r="K352" i="2" s="1"/>
  <c r="E353" i="2"/>
  <c r="K353" i="2" s="1"/>
  <c r="E354" i="2"/>
  <c r="K354" i="2" s="1"/>
  <c r="E355" i="2"/>
  <c r="K355" i="2" s="1"/>
  <c r="E356" i="2"/>
  <c r="K356" i="2" s="1"/>
  <c r="E357" i="2"/>
  <c r="K357" i="2" s="1"/>
  <c r="E358" i="2"/>
  <c r="K358" i="2" s="1"/>
  <c r="E359" i="2"/>
  <c r="K359" i="2" s="1"/>
  <c r="E360" i="2"/>
  <c r="E336" i="2"/>
  <c r="K336" i="2" s="1"/>
  <c r="E337" i="2"/>
  <c r="K337" i="2" s="1"/>
  <c r="E338" i="2"/>
  <c r="E325" i="2"/>
  <c r="K325" i="2" s="1"/>
  <c r="E326" i="2"/>
  <c r="K326" i="2" s="1"/>
  <c r="E327" i="2"/>
  <c r="K327" i="2" s="1"/>
  <c r="E328" i="2"/>
  <c r="K328" i="2" s="1"/>
  <c r="E329" i="2"/>
  <c r="K329" i="2" s="1"/>
  <c r="E330" i="2"/>
  <c r="K330" i="2" s="1"/>
  <c r="E331" i="2"/>
  <c r="K331" i="2" s="1"/>
  <c r="E332" i="2"/>
  <c r="K332" i="2" s="1"/>
  <c r="E317" i="2"/>
  <c r="K317" i="2" s="1"/>
  <c r="E318" i="2"/>
  <c r="K318" i="2" s="1"/>
  <c r="E319" i="2"/>
  <c r="K319" i="2" s="1"/>
  <c r="E320" i="2"/>
  <c r="K320" i="2" s="1"/>
  <c r="E321" i="2"/>
  <c r="K321" i="2" s="1"/>
  <c r="E322" i="2"/>
  <c r="E308" i="2"/>
  <c r="K308" i="2" s="1"/>
  <c r="E309" i="2"/>
  <c r="K309" i="2" s="1"/>
  <c r="E310" i="2"/>
  <c r="K310" i="2" s="1"/>
  <c r="E311" i="2"/>
  <c r="K311" i="2" s="1"/>
  <c r="E312" i="2"/>
  <c r="K312" i="2" s="1"/>
  <c r="E313" i="2"/>
  <c r="K313" i="2" s="1"/>
  <c r="E314" i="2"/>
  <c r="E299" i="2"/>
  <c r="K299" i="2" s="1"/>
  <c r="E300" i="2"/>
  <c r="K300" i="2" s="1"/>
  <c r="E301" i="2"/>
  <c r="K301" i="2" s="1"/>
  <c r="E302" i="2"/>
  <c r="K302" i="2" s="1"/>
  <c r="E303" i="2"/>
  <c r="K303" i="2" s="1"/>
  <c r="E304" i="2"/>
  <c r="K304" i="2" s="1"/>
  <c r="E305" i="2"/>
  <c r="E290" i="2"/>
  <c r="K290" i="2" s="1"/>
  <c r="E291" i="2"/>
  <c r="K291" i="2" s="1"/>
  <c r="E292" i="2"/>
  <c r="K292" i="2" s="1"/>
  <c r="E293" i="2"/>
  <c r="K293" i="2" s="1"/>
  <c r="E294" i="2"/>
  <c r="K294" i="2" s="1"/>
  <c r="E295" i="2"/>
  <c r="K295" i="2" s="1"/>
  <c r="E296" i="2"/>
  <c r="E284" i="2"/>
  <c r="K284" i="2" s="1"/>
  <c r="E285" i="2"/>
  <c r="K285" i="2" s="1"/>
  <c r="E286" i="2"/>
  <c r="K286" i="2" s="1"/>
  <c r="E287" i="2"/>
  <c r="E277" i="2"/>
  <c r="K277" i="2" s="1"/>
  <c r="E278" i="2"/>
  <c r="K278" i="2" s="1"/>
  <c r="E279" i="2"/>
  <c r="K279" i="2" s="1"/>
  <c r="E280" i="2"/>
  <c r="K280" i="2" s="1"/>
  <c r="E260" i="2"/>
  <c r="K260" i="2" s="1"/>
  <c r="E261" i="2"/>
  <c r="K261" i="2" s="1"/>
  <c r="E262" i="2"/>
  <c r="K262" i="2" s="1"/>
  <c r="E263" i="2"/>
  <c r="K263" i="2" s="1"/>
  <c r="E264" i="2"/>
  <c r="K264" i="2" s="1"/>
  <c r="E265" i="2"/>
  <c r="K265" i="2" s="1"/>
  <c r="E266" i="2"/>
  <c r="K266" i="2" s="1"/>
  <c r="E267" i="2"/>
  <c r="K267" i="2" s="1"/>
  <c r="E268" i="2"/>
  <c r="K268" i="2" s="1"/>
  <c r="E269" i="2"/>
  <c r="K269" i="2" s="1"/>
  <c r="E270" i="2"/>
  <c r="K270" i="2" s="1"/>
  <c r="E271" i="2"/>
  <c r="K271" i="2" s="1"/>
  <c r="E272" i="2"/>
  <c r="K272" i="2" s="1"/>
  <c r="E273" i="2"/>
  <c r="K273" i="2" s="1"/>
  <c r="E274" i="2"/>
  <c r="E248" i="2"/>
  <c r="K248" i="2" s="1"/>
  <c r="E249" i="2"/>
  <c r="K249" i="2" s="1"/>
  <c r="E250" i="2"/>
  <c r="K250" i="2" s="1"/>
  <c r="E251" i="2"/>
  <c r="K251" i="2" s="1"/>
  <c r="E252" i="2"/>
  <c r="K252" i="2" s="1"/>
  <c r="E253" i="2"/>
  <c r="K253" i="2" s="1"/>
  <c r="E254" i="2"/>
  <c r="K254" i="2" s="1"/>
  <c r="E255" i="2"/>
  <c r="K255" i="2" s="1"/>
  <c r="E256" i="2"/>
  <c r="K256" i="2" s="1"/>
  <c r="E257" i="2"/>
  <c r="E234" i="2"/>
  <c r="K234" i="2" s="1"/>
  <c r="E235" i="2"/>
  <c r="K235" i="2" s="1"/>
  <c r="E236" i="2"/>
  <c r="K236" i="2" s="1"/>
  <c r="E237" i="2"/>
  <c r="K237" i="2" s="1"/>
  <c r="E238" i="2"/>
  <c r="K238" i="2" s="1"/>
  <c r="E239" i="2"/>
  <c r="K239" i="2" s="1"/>
  <c r="E240" i="2"/>
  <c r="K240" i="2" s="1"/>
  <c r="E241" i="2"/>
  <c r="K241" i="2" s="1"/>
  <c r="E242" i="2"/>
  <c r="K242" i="2" s="1"/>
  <c r="E243" i="2"/>
  <c r="K243" i="2" s="1"/>
  <c r="E244" i="2"/>
  <c r="K244" i="2" s="1"/>
  <c r="E229" i="2"/>
  <c r="K229" i="2" s="1"/>
  <c r="E230" i="2"/>
  <c r="K230" i="2" s="1"/>
  <c r="E231" i="2"/>
  <c r="E222" i="2"/>
  <c r="K222" i="2" s="1"/>
  <c r="E223" i="2"/>
  <c r="K223" i="2" s="1"/>
  <c r="E224" i="2"/>
  <c r="K224" i="2" s="1"/>
  <c r="E225" i="2"/>
  <c r="K225" i="2" s="1"/>
  <c r="E226" i="2"/>
  <c r="E208" i="2"/>
  <c r="K208" i="2" s="1"/>
  <c r="E209" i="2"/>
  <c r="K209" i="2" s="1"/>
  <c r="E210" i="2"/>
  <c r="K210" i="2" s="1"/>
  <c r="E211" i="2"/>
  <c r="K211" i="2" s="1"/>
  <c r="E212" i="2"/>
  <c r="K212" i="2" s="1"/>
  <c r="E213" i="2"/>
  <c r="K213" i="2" s="1"/>
  <c r="E214" i="2"/>
  <c r="K214" i="2" s="1"/>
  <c r="E215" i="2"/>
  <c r="K215" i="2" s="1"/>
  <c r="E216" i="2"/>
  <c r="K216" i="2" s="1"/>
  <c r="E217" i="2"/>
  <c r="K217" i="2" s="1"/>
  <c r="E218" i="2"/>
  <c r="K218" i="2" s="1"/>
  <c r="E165" i="2"/>
  <c r="K165" i="2" s="1"/>
  <c r="E166" i="2"/>
  <c r="K166" i="2" s="1"/>
  <c r="E167" i="2"/>
  <c r="K167" i="2" s="1"/>
  <c r="E168" i="2"/>
  <c r="K168" i="2" s="1"/>
  <c r="E169" i="2"/>
  <c r="K169" i="2" s="1"/>
  <c r="E170" i="2"/>
  <c r="K170" i="2" s="1"/>
  <c r="E171" i="2"/>
  <c r="K171" i="2" s="1"/>
  <c r="E172" i="2"/>
  <c r="K172" i="2" s="1"/>
  <c r="E173" i="2"/>
  <c r="K173" i="2" s="1"/>
  <c r="E174" i="2"/>
  <c r="K174" i="2" s="1"/>
  <c r="E175" i="2"/>
  <c r="K175" i="2" s="1"/>
  <c r="E176" i="2"/>
  <c r="K176" i="2" s="1"/>
  <c r="E177" i="2"/>
  <c r="K177" i="2" s="1"/>
  <c r="E178" i="2"/>
  <c r="K178" i="2" s="1"/>
  <c r="E179" i="2"/>
  <c r="K179" i="2" s="1"/>
  <c r="E180" i="2"/>
  <c r="K180" i="2" s="1"/>
  <c r="E181" i="2"/>
  <c r="K181" i="2" s="1"/>
  <c r="E182" i="2"/>
  <c r="K182" i="2" s="1"/>
  <c r="E183" i="2"/>
  <c r="K183" i="2" s="1"/>
  <c r="E184" i="2"/>
  <c r="K184" i="2" s="1"/>
  <c r="E185" i="2"/>
  <c r="K185" i="2" s="1"/>
  <c r="E186" i="2"/>
  <c r="K186" i="2" s="1"/>
  <c r="E187" i="2"/>
  <c r="K187" i="2" s="1"/>
  <c r="E188" i="2"/>
  <c r="K188" i="2" s="1"/>
  <c r="E189" i="2"/>
  <c r="K189" i="2" s="1"/>
  <c r="E190" i="2"/>
  <c r="K190" i="2" s="1"/>
  <c r="E191" i="2"/>
  <c r="K191" i="2" s="1"/>
  <c r="E192" i="2"/>
  <c r="K192" i="2" s="1"/>
  <c r="E193" i="2"/>
  <c r="K193" i="2" s="1"/>
  <c r="E194" i="2"/>
  <c r="K194" i="2" s="1"/>
  <c r="E195" i="2"/>
  <c r="K195" i="2" s="1"/>
  <c r="E196" i="2"/>
  <c r="K196" i="2" s="1"/>
  <c r="E197" i="2"/>
  <c r="K197" i="2" s="1"/>
  <c r="E198" i="2"/>
  <c r="K198" i="2" s="1"/>
  <c r="E199" i="2"/>
  <c r="K199" i="2" s="1"/>
  <c r="E200" i="2"/>
  <c r="K200" i="2" s="1"/>
  <c r="E201" i="2"/>
  <c r="K201" i="2" s="1"/>
  <c r="E202" i="2"/>
  <c r="K202" i="2" s="1"/>
  <c r="E203" i="2"/>
  <c r="K203" i="2" s="1"/>
  <c r="E204" i="2"/>
  <c r="K204" i="2" s="1"/>
  <c r="E205" i="2"/>
  <c r="E143" i="2"/>
  <c r="K143" i="2" s="1"/>
  <c r="E144" i="2"/>
  <c r="K144" i="2" s="1"/>
  <c r="E145" i="2"/>
  <c r="K145" i="2" s="1"/>
  <c r="E146" i="2"/>
  <c r="K146" i="2" s="1"/>
  <c r="E147" i="2"/>
  <c r="K147" i="2" s="1"/>
  <c r="E148" i="2"/>
  <c r="K148" i="2" s="1"/>
  <c r="E149" i="2"/>
  <c r="K149" i="2" s="1"/>
  <c r="E150" i="2"/>
  <c r="K150" i="2" s="1"/>
  <c r="E151" i="2"/>
  <c r="K151" i="2" s="1"/>
  <c r="E152" i="2"/>
  <c r="K152" i="2" s="1"/>
  <c r="E153" i="2"/>
  <c r="K153" i="2" s="1"/>
  <c r="E154" i="2"/>
  <c r="K154" i="2" s="1"/>
  <c r="E155" i="2"/>
  <c r="K155" i="2" s="1"/>
  <c r="E156" i="2"/>
  <c r="K156" i="2" s="1"/>
  <c r="E157" i="2"/>
  <c r="K157" i="2" s="1"/>
  <c r="E158" i="2"/>
  <c r="K158" i="2" s="1"/>
  <c r="E159" i="2"/>
  <c r="K159" i="2" s="1"/>
  <c r="E160" i="2"/>
  <c r="K160" i="2" s="1"/>
  <c r="E161" i="2"/>
  <c r="K161" i="2" s="1"/>
  <c r="E134" i="2"/>
  <c r="K134" i="2" s="1"/>
  <c r="E135" i="2"/>
  <c r="K135" i="2" s="1"/>
  <c r="E136" i="2"/>
  <c r="K136" i="2" s="1"/>
  <c r="E137" i="2"/>
  <c r="K137" i="2" s="1"/>
  <c r="E138" i="2"/>
  <c r="K138" i="2" s="1"/>
  <c r="E139" i="2"/>
  <c r="K139" i="2" s="1"/>
  <c r="E140" i="2"/>
  <c r="E123" i="2"/>
  <c r="K123" i="2" s="1"/>
  <c r="E124" i="2"/>
  <c r="K124" i="2" s="1"/>
  <c r="E125" i="2"/>
  <c r="K125" i="2" s="1"/>
  <c r="E126" i="2"/>
  <c r="K126" i="2" s="1"/>
  <c r="E127" i="2"/>
  <c r="K127" i="2" s="1"/>
  <c r="E128" i="2"/>
  <c r="K128" i="2" s="1"/>
  <c r="E129" i="2"/>
  <c r="K129" i="2" s="1"/>
  <c r="E130" i="2"/>
  <c r="K130" i="2" s="1"/>
  <c r="E106" i="2"/>
  <c r="K106" i="2" s="1"/>
  <c r="E107" i="2"/>
  <c r="K107" i="2" s="1"/>
  <c r="E108" i="2"/>
  <c r="K108" i="2" s="1"/>
  <c r="E109" i="2"/>
  <c r="K109" i="2" s="1"/>
  <c r="E110" i="2"/>
  <c r="K110" i="2" s="1"/>
  <c r="E111" i="2"/>
  <c r="K111" i="2" s="1"/>
  <c r="E112" i="2"/>
  <c r="K112" i="2" s="1"/>
  <c r="E113" i="2"/>
  <c r="K113" i="2" s="1"/>
  <c r="E114" i="2"/>
  <c r="K114" i="2" s="1"/>
  <c r="E115" i="2"/>
  <c r="K115" i="2" s="1"/>
  <c r="E116" i="2"/>
  <c r="K116" i="2" s="1"/>
  <c r="E117" i="2"/>
  <c r="K117" i="2" s="1"/>
  <c r="E118" i="2"/>
  <c r="K118" i="2" s="1"/>
  <c r="E119" i="2"/>
  <c r="K119" i="2" s="1"/>
  <c r="E120" i="2"/>
  <c r="E100" i="2"/>
  <c r="K100" i="2" s="1"/>
  <c r="E101" i="2"/>
  <c r="K101" i="2" s="1"/>
  <c r="E102" i="2"/>
  <c r="K102" i="2" s="1"/>
  <c r="E74" i="2"/>
  <c r="K74" i="2" s="1"/>
  <c r="E75" i="2"/>
  <c r="K75" i="2" s="1"/>
  <c r="E76" i="2"/>
  <c r="K76" i="2" s="1"/>
  <c r="E77" i="2"/>
  <c r="K77" i="2" s="1"/>
  <c r="E78" i="2"/>
  <c r="K78" i="2" s="1"/>
  <c r="E79" i="2"/>
  <c r="K79" i="2" s="1"/>
  <c r="E80" i="2"/>
  <c r="K80" i="2" s="1"/>
  <c r="E81" i="2"/>
  <c r="K81" i="2" s="1"/>
  <c r="E82" i="2"/>
  <c r="K82" i="2" s="1"/>
  <c r="E83" i="2"/>
  <c r="K83" i="2" s="1"/>
  <c r="E84" i="2"/>
  <c r="K84" i="2" s="1"/>
  <c r="E85" i="2"/>
  <c r="K85" i="2" s="1"/>
  <c r="E86" i="2"/>
  <c r="K86" i="2" s="1"/>
  <c r="E87" i="2"/>
  <c r="K87" i="2" s="1"/>
  <c r="E88" i="2"/>
  <c r="K88" i="2" s="1"/>
  <c r="E89" i="2"/>
  <c r="K89" i="2" s="1"/>
  <c r="E90" i="2"/>
  <c r="K90" i="2" s="1"/>
  <c r="E91" i="2"/>
  <c r="K91" i="2" s="1"/>
  <c r="E92" i="2"/>
  <c r="K92" i="2" s="1"/>
  <c r="E93" i="2"/>
  <c r="K93" i="2" s="1"/>
  <c r="E94" i="2"/>
  <c r="K94" i="2" s="1"/>
  <c r="E95" i="2"/>
  <c r="K95" i="2" s="1"/>
  <c r="E96" i="2"/>
  <c r="K96" i="2" s="1"/>
  <c r="E97" i="2"/>
  <c r="E63" i="2"/>
  <c r="K63" i="2" s="1"/>
  <c r="E64" i="2"/>
  <c r="K64" i="2" s="1"/>
  <c r="E65" i="2"/>
  <c r="K65" i="2" s="1"/>
  <c r="E66" i="2"/>
  <c r="K66" i="2" s="1"/>
  <c r="E67" i="2"/>
  <c r="K67" i="2" s="1"/>
  <c r="E68" i="2"/>
  <c r="K68" i="2" s="1"/>
  <c r="E69" i="2"/>
  <c r="K69" i="2" s="1"/>
  <c r="E70" i="2"/>
  <c r="K70" i="2" s="1"/>
  <c r="E48" i="2"/>
  <c r="K48" i="2" s="1"/>
  <c r="E49" i="2"/>
  <c r="K49" i="2" s="1"/>
  <c r="E50" i="2"/>
  <c r="K50" i="2" s="1"/>
  <c r="E51" i="2"/>
  <c r="K51" i="2" s="1"/>
  <c r="E52" i="2"/>
  <c r="K52" i="2" s="1"/>
  <c r="E53" i="2"/>
  <c r="K53" i="2" s="1"/>
  <c r="E54" i="2"/>
  <c r="K54" i="2" s="1"/>
  <c r="E55" i="2"/>
  <c r="K55" i="2" s="1"/>
  <c r="E56" i="2"/>
  <c r="K56" i="2" s="1"/>
  <c r="E57" i="2"/>
  <c r="K57" i="2" s="1"/>
  <c r="E58" i="2"/>
  <c r="K58" i="2" s="1"/>
  <c r="E59" i="2"/>
  <c r="K59" i="2" s="1"/>
  <c r="E44" i="2"/>
  <c r="K44" i="2" s="1"/>
  <c r="E45" i="2"/>
  <c r="E35" i="2"/>
  <c r="K35" i="2" s="1"/>
  <c r="E36" i="2"/>
  <c r="K36" i="2" s="1"/>
  <c r="E37" i="2"/>
  <c r="K37" i="2" s="1"/>
  <c r="E38" i="2"/>
  <c r="K38" i="2" s="1"/>
  <c r="E39" i="2"/>
  <c r="K39" i="2" s="1"/>
  <c r="E40" i="2"/>
  <c r="K40" i="2" s="1"/>
  <c r="E41" i="2"/>
  <c r="E31" i="2"/>
  <c r="K31" i="2" s="1"/>
  <c r="E32" i="2"/>
  <c r="E27" i="2"/>
  <c r="K27" i="2" s="1"/>
  <c r="E28" i="2"/>
  <c r="E17" i="2"/>
  <c r="K17" i="2" s="1"/>
  <c r="E18" i="2"/>
  <c r="K18" i="2" s="1"/>
  <c r="E19" i="2"/>
  <c r="K19" i="2" s="1"/>
  <c r="E20" i="2"/>
  <c r="K20" i="2" s="1"/>
  <c r="E21" i="2"/>
  <c r="K21" i="2" s="1"/>
  <c r="E22" i="2"/>
  <c r="K22" i="2" s="1"/>
  <c r="E23" i="2"/>
  <c r="K23" i="2" s="1"/>
  <c r="E12" i="2"/>
  <c r="K12" i="2" s="1"/>
  <c r="E13" i="2"/>
  <c r="K13" i="2" s="1"/>
  <c r="E375" i="16" l="1"/>
  <c r="L375" i="16"/>
  <c r="E34" i="2"/>
  <c r="E42" i="2" s="1"/>
  <c r="K34" i="2" l="1"/>
  <c r="K42" i="2" s="1"/>
  <c r="J372" i="17" l="1"/>
  <c r="E372" i="17"/>
  <c r="L372" i="17" s="1"/>
  <c r="J371" i="17"/>
  <c r="E371" i="17"/>
  <c r="L371" i="17" s="1"/>
  <c r="J370" i="17"/>
  <c r="E370" i="17"/>
  <c r="L370" i="17" s="1"/>
  <c r="J369" i="17"/>
  <c r="J374" i="17" s="1"/>
  <c r="E369" i="17"/>
  <c r="E367" i="17"/>
  <c r="J366" i="17"/>
  <c r="E366" i="17"/>
  <c r="L366" i="17" s="1"/>
  <c r="J365" i="17"/>
  <c r="E365" i="17"/>
  <c r="L365" i="17" s="1"/>
  <c r="J364" i="17"/>
  <c r="E364" i="17"/>
  <c r="L364" i="17" s="1"/>
  <c r="J363" i="17"/>
  <c r="E363" i="17"/>
  <c r="L363" i="17" s="1"/>
  <c r="J362" i="17"/>
  <c r="E362" i="17"/>
  <c r="E360" i="17"/>
  <c r="J359" i="17"/>
  <c r="E359" i="17"/>
  <c r="L359" i="17" s="1"/>
  <c r="J358" i="17"/>
  <c r="E358" i="17"/>
  <c r="L358" i="17" s="1"/>
  <c r="J357" i="17"/>
  <c r="E357" i="17"/>
  <c r="L357" i="17" s="1"/>
  <c r="J356" i="17"/>
  <c r="E356" i="17"/>
  <c r="L356" i="17" s="1"/>
  <c r="J355" i="17"/>
  <c r="E355" i="17"/>
  <c r="L355" i="17" s="1"/>
  <c r="J354" i="17"/>
  <c r="E354" i="17"/>
  <c r="L354" i="17" s="1"/>
  <c r="J353" i="17"/>
  <c r="E353" i="17"/>
  <c r="L353" i="17" s="1"/>
  <c r="J352" i="17"/>
  <c r="E352" i="17"/>
  <c r="L352" i="17" s="1"/>
  <c r="J351" i="17"/>
  <c r="E351" i="17"/>
  <c r="L351" i="17" s="1"/>
  <c r="J350" i="17"/>
  <c r="E350" i="17"/>
  <c r="L350" i="17" s="1"/>
  <c r="J349" i="17"/>
  <c r="E349" i="17"/>
  <c r="L349" i="17" s="1"/>
  <c r="J348" i="17"/>
  <c r="E348" i="17"/>
  <c r="L348" i="17" s="1"/>
  <c r="J347" i="17"/>
  <c r="E347" i="17"/>
  <c r="L347" i="17" s="1"/>
  <c r="J346" i="17"/>
  <c r="E346" i="17"/>
  <c r="L346" i="17" s="1"/>
  <c r="J345" i="17"/>
  <c r="E345" i="17"/>
  <c r="L345" i="17" s="1"/>
  <c r="J344" i="17"/>
  <c r="E344" i="17"/>
  <c r="L344" i="17" s="1"/>
  <c r="J343" i="17"/>
  <c r="E343" i="17"/>
  <c r="L343" i="17" s="1"/>
  <c r="J342" i="17"/>
  <c r="E342" i="17"/>
  <c r="L342" i="17" s="1"/>
  <c r="J341" i="17"/>
  <c r="E341" i="17"/>
  <c r="L341" i="17" s="1"/>
  <c r="J340" i="17"/>
  <c r="J361" i="17" s="1"/>
  <c r="E340" i="17"/>
  <c r="J337" i="17"/>
  <c r="E337" i="17"/>
  <c r="L337" i="17" s="1"/>
  <c r="J336" i="17"/>
  <c r="E336" i="17"/>
  <c r="L336" i="17" s="1"/>
  <c r="J335" i="17"/>
  <c r="E335" i="17"/>
  <c r="E333" i="17"/>
  <c r="J332" i="17"/>
  <c r="E332" i="17"/>
  <c r="L332" i="17" s="1"/>
  <c r="J331" i="17"/>
  <c r="E331" i="17"/>
  <c r="L331" i="17" s="1"/>
  <c r="J330" i="17"/>
  <c r="E330" i="17"/>
  <c r="L330" i="17" s="1"/>
  <c r="J329" i="17"/>
  <c r="E329" i="17"/>
  <c r="L329" i="17" s="1"/>
  <c r="J328" i="17"/>
  <c r="E328" i="17"/>
  <c r="L328" i="17" s="1"/>
  <c r="J327" i="17"/>
  <c r="E327" i="17"/>
  <c r="L327" i="17" s="1"/>
  <c r="J326" i="17"/>
  <c r="E326" i="17"/>
  <c r="L326" i="17" s="1"/>
  <c r="J325" i="17"/>
  <c r="E325" i="17"/>
  <c r="L325" i="17" s="1"/>
  <c r="J324" i="17"/>
  <c r="E324" i="17"/>
  <c r="E322" i="17"/>
  <c r="J321" i="17"/>
  <c r="E321" i="17"/>
  <c r="L321" i="17" s="1"/>
  <c r="J320" i="17"/>
  <c r="E320" i="17"/>
  <c r="L320" i="17" s="1"/>
  <c r="J319" i="17"/>
  <c r="E319" i="17"/>
  <c r="L319" i="17" s="1"/>
  <c r="J318" i="17"/>
  <c r="E318" i="17"/>
  <c r="L318" i="17" s="1"/>
  <c r="J317" i="17"/>
  <c r="E317" i="17"/>
  <c r="L317" i="17" s="1"/>
  <c r="J316" i="17"/>
  <c r="E316" i="17"/>
  <c r="E314" i="17"/>
  <c r="J313" i="17"/>
  <c r="E313" i="17"/>
  <c r="L313" i="17" s="1"/>
  <c r="J312" i="17"/>
  <c r="E312" i="17"/>
  <c r="L312" i="17" s="1"/>
  <c r="J311" i="17"/>
  <c r="E311" i="17"/>
  <c r="L311" i="17" s="1"/>
  <c r="J310" i="17"/>
  <c r="E310" i="17"/>
  <c r="L310" i="17" s="1"/>
  <c r="J309" i="17"/>
  <c r="E309" i="17"/>
  <c r="L309" i="17" s="1"/>
  <c r="J308" i="17"/>
  <c r="E308" i="17"/>
  <c r="L308" i="17" s="1"/>
  <c r="J307" i="17"/>
  <c r="E307" i="17"/>
  <c r="J304" i="17"/>
  <c r="E304" i="17"/>
  <c r="L304" i="17" s="1"/>
  <c r="J303" i="17"/>
  <c r="E303" i="17"/>
  <c r="L303" i="17" s="1"/>
  <c r="J302" i="17"/>
  <c r="E302" i="17"/>
  <c r="L302" i="17" s="1"/>
  <c r="J301" i="17"/>
  <c r="E301" i="17"/>
  <c r="L301" i="17" s="1"/>
  <c r="J300" i="17"/>
  <c r="E300" i="17"/>
  <c r="L300" i="17" s="1"/>
  <c r="J299" i="17"/>
  <c r="E299" i="17"/>
  <c r="L299" i="17" s="1"/>
  <c r="J298" i="17"/>
  <c r="J306" i="17" s="1"/>
  <c r="E298" i="17"/>
  <c r="E306" i="17" s="1"/>
  <c r="E296" i="17"/>
  <c r="J295" i="17"/>
  <c r="E295" i="17"/>
  <c r="L295" i="17" s="1"/>
  <c r="J294" i="17"/>
  <c r="E294" i="17"/>
  <c r="L294" i="17" s="1"/>
  <c r="J293" i="17"/>
  <c r="E293" i="17"/>
  <c r="L293" i="17" s="1"/>
  <c r="J292" i="17"/>
  <c r="E292" i="17"/>
  <c r="L292" i="17" s="1"/>
  <c r="J291" i="17"/>
  <c r="E291" i="17"/>
  <c r="L291" i="17" s="1"/>
  <c r="J290" i="17"/>
  <c r="E290" i="17"/>
  <c r="L290" i="17" s="1"/>
  <c r="J289" i="17"/>
  <c r="E289" i="17"/>
  <c r="E287" i="17"/>
  <c r="J286" i="17"/>
  <c r="E286" i="17"/>
  <c r="L286" i="17" s="1"/>
  <c r="J285" i="17"/>
  <c r="E285" i="17"/>
  <c r="L285" i="17" s="1"/>
  <c r="J284" i="17"/>
  <c r="E284" i="17"/>
  <c r="L284" i="17" s="1"/>
  <c r="J283" i="17"/>
  <c r="J288" i="17" s="1"/>
  <c r="E283" i="17"/>
  <c r="J280" i="17"/>
  <c r="J279" i="17"/>
  <c r="J278" i="17"/>
  <c r="J277" i="17"/>
  <c r="J276" i="17"/>
  <c r="E276" i="17"/>
  <c r="E282" i="17" s="1"/>
  <c r="J273" i="17"/>
  <c r="E273" i="17"/>
  <c r="L273" i="17" s="1"/>
  <c r="J272" i="17"/>
  <c r="E272" i="17"/>
  <c r="L272" i="17" s="1"/>
  <c r="J271" i="17"/>
  <c r="E271" i="17"/>
  <c r="L271" i="17" s="1"/>
  <c r="J270" i="17"/>
  <c r="E270" i="17"/>
  <c r="L270" i="17" s="1"/>
  <c r="J269" i="17"/>
  <c r="E269" i="17"/>
  <c r="L269" i="17" s="1"/>
  <c r="J268" i="17"/>
  <c r="E268" i="17"/>
  <c r="L268" i="17" s="1"/>
  <c r="J267" i="17"/>
  <c r="E267" i="17"/>
  <c r="L267" i="17" s="1"/>
  <c r="J266" i="17"/>
  <c r="E266" i="17"/>
  <c r="L266" i="17" s="1"/>
  <c r="J265" i="17"/>
  <c r="E265" i="17"/>
  <c r="L265" i="17" s="1"/>
  <c r="J264" i="17"/>
  <c r="E264" i="17"/>
  <c r="L264" i="17" s="1"/>
  <c r="J263" i="17"/>
  <c r="E263" i="17"/>
  <c r="L263" i="17" s="1"/>
  <c r="J262" i="17"/>
  <c r="E262" i="17"/>
  <c r="L262" i="17" s="1"/>
  <c r="J261" i="17"/>
  <c r="E261" i="17"/>
  <c r="L261" i="17" s="1"/>
  <c r="J260" i="17"/>
  <c r="E260" i="17"/>
  <c r="L260" i="17" s="1"/>
  <c r="J259" i="17"/>
  <c r="J275" i="17" s="1"/>
  <c r="E259" i="17"/>
  <c r="E257" i="17"/>
  <c r="J256" i="17"/>
  <c r="E256" i="17"/>
  <c r="L256" i="17" s="1"/>
  <c r="J255" i="17"/>
  <c r="E255" i="17"/>
  <c r="L255" i="17" s="1"/>
  <c r="J254" i="17"/>
  <c r="E254" i="17"/>
  <c r="L254" i="17" s="1"/>
  <c r="J253" i="17"/>
  <c r="E253" i="17"/>
  <c r="L253" i="17" s="1"/>
  <c r="J252" i="17"/>
  <c r="E252" i="17"/>
  <c r="L252" i="17" s="1"/>
  <c r="J251" i="17"/>
  <c r="E251" i="17"/>
  <c r="L251" i="17" s="1"/>
  <c r="J250" i="17"/>
  <c r="E250" i="17"/>
  <c r="L250" i="17" s="1"/>
  <c r="J249" i="17"/>
  <c r="E249" i="17"/>
  <c r="L249" i="17" s="1"/>
  <c r="J248" i="17"/>
  <c r="E248" i="17"/>
  <c r="L248" i="17" s="1"/>
  <c r="J247" i="17"/>
  <c r="J258" i="17" s="1"/>
  <c r="E247" i="17"/>
  <c r="J244" i="17"/>
  <c r="E244" i="17"/>
  <c r="L244" i="17" s="1"/>
  <c r="J243" i="17"/>
  <c r="E243" i="17"/>
  <c r="L243" i="17" s="1"/>
  <c r="J242" i="17"/>
  <c r="E242" i="17"/>
  <c r="L242" i="17" s="1"/>
  <c r="J241" i="17"/>
  <c r="E241" i="17"/>
  <c r="L241" i="17" s="1"/>
  <c r="J240" i="17"/>
  <c r="E240" i="17"/>
  <c r="L240" i="17" s="1"/>
  <c r="J239" i="17"/>
  <c r="E239" i="17"/>
  <c r="L239" i="17" s="1"/>
  <c r="J238" i="17"/>
  <c r="E238" i="17"/>
  <c r="L238" i="17" s="1"/>
  <c r="J237" i="17"/>
  <c r="E237" i="17"/>
  <c r="L237" i="17" s="1"/>
  <c r="J236" i="17"/>
  <c r="E236" i="17"/>
  <c r="L236" i="17" s="1"/>
  <c r="J235" i="17"/>
  <c r="E235" i="17"/>
  <c r="L235" i="17" s="1"/>
  <c r="J234" i="17"/>
  <c r="E234" i="17"/>
  <c r="L234" i="17" s="1"/>
  <c r="J233" i="17"/>
  <c r="J246" i="17" s="1"/>
  <c r="E233" i="17"/>
  <c r="E231" i="17"/>
  <c r="J230" i="17"/>
  <c r="E230" i="17"/>
  <c r="L230" i="17" s="1"/>
  <c r="J229" i="17"/>
  <c r="E229" i="17"/>
  <c r="L229" i="17" s="1"/>
  <c r="J228" i="17"/>
  <c r="J232" i="17" s="1"/>
  <c r="E228" i="17"/>
  <c r="E226" i="17"/>
  <c r="J225" i="17"/>
  <c r="E225" i="17"/>
  <c r="L225" i="17" s="1"/>
  <c r="J224" i="17"/>
  <c r="E224" i="17"/>
  <c r="L224" i="17" s="1"/>
  <c r="J223" i="17"/>
  <c r="E223" i="17"/>
  <c r="L223" i="17" s="1"/>
  <c r="J222" i="17"/>
  <c r="E222" i="17"/>
  <c r="L222" i="17" s="1"/>
  <c r="J221" i="17"/>
  <c r="E221" i="17"/>
  <c r="J218" i="17"/>
  <c r="E218" i="17"/>
  <c r="L218" i="17" s="1"/>
  <c r="J217" i="17"/>
  <c r="E217" i="17"/>
  <c r="L217" i="17" s="1"/>
  <c r="J216" i="17"/>
  <c r="E216" i="17"/>
  <c r="L216" i="17" s="1"/>
  <c r="J215" i="17"/>
  <c r="E215" i="17"/>
  <c r="L215" i="17" s="1"/>
  <c r="J214" i="17"/>
  <c r="E214" i="17"/>
  <c r="L214" i="17" s="1"/>
  <c r="J213" i="17"/>
  <c r="E213" i="17"/>
  <c r="L213" i="17" s="1"/>
  <c r="J212" i="17"/>
  <c r="E212" i="17"/>
  <c r="L212" i="17" s="1"/>
  <c r="J211" i="17"/>
  <c r="E211" i="17"/>
  <c r="L211" i="17" s="1"/>
  <c r="J210" i="17"/>
  <c r="E210" i="17"/>
  <c r="L210" i="17" s="1"/>
  <c r="J209" i="17"/>
  <c r="E209" i="17"/>
  <c r="L209" i="17" s="1"/>
  <c r="J208" i="17"/>
  <c r="E208" i="17"/>
  <c r="L208" i="17" s="1"/>
  <c r="J207" i="17"/>
  <c r="E207" i="17"/>
  <c r="E220" i="17" s="1"/>
  <c r="E205" i="17"/>
  <c r="J204" i="17"/>
  <c r="E204" i="17"/>
  <c r="L204" i="17" s="1"/>
  <c r="J203" i="17"/>
  <c r="E203" i="17"/>
  <c r="L203" i="17" s="1"/>
  <c r="J202" i="17"/>
  <c r="E202" i="17"/>
  <c r="L202" i="17" s="1"/>
  <c r="J201" i="17"/>
  <c r="E201" i="17"/>
  <c r="L201" i="17" s="1"/>
  <c r="J200" i="17"/>
  <c r="E200" i="17"/>
  <c r="L200" i="17" s="1"/>
  <c r="J199" i="17"/>
  <c r="E199" i="17"/>
  <c r="L199" i="17" s="1"/>
  <c r="J198" i="17"/>
  <c r="E198" i="17"/>
  <c r="L198" i="17" s="1"/>
  <c r="J197" i="17"/>
  <c r="E197" i="17"/>
  <c r="L197" i="17" s="1"/>
  <c r="J196" i="17"/>
  <c r="E196" i="17"/>
  <c r="L196" i="17" s="1"/>
  <c r="J195" i="17"/>
  <c r="E195" i="17"/>
  <c r="L195" i="17" s="1"/>
  <c r="J194" i="17"/>
  <c r="E194" i="17"/>
  <c r="L194" i="17" s="1"/>
  <c r="J193" i="17"/>
  <c r="E193" i="17"/>
  <c r="L193" i="17" s="1"/>
  <c r="J192" i="17"/>
  <c r="E192" i="17"/>
  <c r="L192" i="17" s="1"/>
  <c r="J191" i="17"/>
  <c r="E191" i="17"/>
  <c r="L191" i="17" s="1"/>
  <c r="J190" i="17"/>
  <c r="E190" i="17"/>
  <c r="L190" i="17" s="1"/>
  <c r="J189" i="17"/>
  <c r="E189" i="17"/>
  <c r="L189" i="17" s="1"/>
  <c r="J188" i="17"/>
  <c r="E188" i="17"/>
  <c r="L188" i="17" s="1"/>
  <c r="J187" i="17"/>
  <c r="E187" i="17"/>
  <c r="L187" i="17" s="1"/>
  <c r="J186" i="17"/>
  <c r="E186" i="17"/>
  <c r="L186" i="17" s="1"/>
  <c r="J185" i="17"/>
  <c r="E185" i="17"/>
  <c r="L185" i="17" s="1"/>
  <c r="J184" i="17"/>
  <c r="E184" i="17"/>
  <c r="L184" i="17" s="1"/>
  <c r="J183" i="17"/>
  <c r="E183" i="17"/>
  <c r="L183" i="17" s="1"/>
  <c r="J182" i="17"/>
  <c r="E182" i="17"/>
  <c r="L182" i="17" s="1"/>
  <c r="J181" i="17"/>
  <c r="E181" i="17"/>
  <c r="L181" i="17" s="1"/>
  <c r="J180" i="17"/>
  <c r="E180" i="17"/>
  <c r="L180" i="17" s="1"/>
  <c r="J179" i="17"/>
  <c r="E179" i="17"/>
  <c r="L179" i="17" s="1"/>
  <c r="J178" i="17"/>
  <c r="E178" i="17"/>
  <c r="L178" i="17" s="1"/>
  <c r="J177" i="17"/>
  <c r="E177" i="17"/>
  <c r="L177" i="17" s="1"/>
  <c r="J176" i="17"/>
  <c r="E176" i="17"/>
  <c r="L176" i="17" s="1"/>
  <c r="J175" i="17"/>
  <c r="E175" i="17"/>
  <c r="L175" i="17" s="1"/>
  <c r="J174" i="17"/>
  <c r="E174" i="17"/>
  <c r="L174" i="17" s="1"/>
  <c r="J173" i="17"/>
  <c r="E173" i="17"/>
  <c r="L173" i="17" s="1"/>
  <c r="J172" i="17"/>
  <c r="E172" i="17"/>
  <c r="L172" i="17" s="1"/>
  <c r="J171" i="17"/>
  <c r="E171" i="17"/>
  <c r="L171" i="17" s="1"/>
  <c r="J170" i="17"/>
  <c r="E170" i="17"/>
  <c r="L170" i="17" s="1"/>
  <c r="J169" i="17"/>
  <c r="E169" i="17"/>
  <c r="L169" i="17" s="1"/>
  <c r="J168" i="17"/>
  <c r="E168" i="17"/>
  <c r="L168" i="17" s="1"/>
  <c r="J167" i="17"/>
  <c r="E167" i="17"/>
  <c r="L167" i="17" s="1"/>
  <c r="J166" i="17"/>
  <c r="E166" i="17"/>
  <c r="L166" i="17" s="1"/>
  <c r="J165" i="17"/>
  <c r="E165" i="17"/>
  <c r="L165" i="17" s="1"/>
  <c r="J164" i="17"/>
  <c r="E164" i="17"/>
  <c r="J161" i="17"/>
  <c r="E161" i="17"/>
  <c r="L161" i="17" s="1"/>
  <c r="J160" i="17"/>
  <c r="E160" i="17"/>
  <c r="L160" i="17" s="1"/>
  <c r="J159" i="17"/>
  <c r="E159" i="17"/>
  <c r="L159" i="17" s="1"/>
  <c r="J158" i="17"/>
  <c r="E158" i="17"/>
  <c r="L158" i="17" s="1"/>
  <c r="J157" i="17"/>
  <c r="E157" i="17"/>
  <c r="L157" i="17" s="1"/>
  <c r="J156" i="17"/>
  <c r="E156" i="17"/>
  <c r="L156" i="17" s="1"/>
  <c r="J155" i="17"/>
  <c r="E155" i="17"/>
  <c r="L155" i="17" s="1"/>
  <c r="J154" i="17"/>
  <c r="E154" i="17"/>
  <c r="L154" i="17" s="1"/>
  <c r="J153" i="17"/>
  <c r="E153" i="17"/>
  <c r="L153" i="17" s="1"/>
  <c r="J152" i="17"/>
  <c r="E152" i="17"/>
  <c r="L152" i="17" s="1"/>
  <c r="J151" i="17"/>
  <c r="E151" i="17"/>
  <c r="L151" i="17" s="1"/>
  <c r="J150" i="17"/>
  <c r="E150" i="17"/>
  <c r="L150" i="17" s="1"/>
  <c r="J149" i="17"/>
  <c r="E149" i="17"/>
  <c r="L149" i="17" s="1"/>
  <c r="J148" i="17"/>
  <c r="E148" i="17"/>
  <c r="L148" i="17" s="1"/>
  <c r="J147" i="17"/>
  <c r="E147" i="17"/>
  <c r="L147" i="17" s="1"/>
  <c r="J146" i="17"/>
  <c r="E146" i="17"/>
  <c r="L146" i="17" s="1"/>
  <c r="J145" i="17"/>
  <c r="E145" i="17"/>
  <c r="L145" i="17" s="1"/>
  <c r="J144" i="17"/>
  <c r="E144" i="17"/>
  <c r="L144" i="17" s="1"/>
  <c r="J143" i="17"/>
  <c r="E143" i="17"/>
  <c r="L143" i="17" s="1"/>
  <c r="J142" i="17"/>
  <c r="E142" i="17"/>
  <c r="E140" i="17"/>
  <c r="J139" i="17"/>
  <c r="E139" i="17"/>
  <c r="L139" i="17" s="1"/>
  <c r="J138" i="17"/>
  <c r="E138" i="17"/>
  <c r="L138" i="17" s="1"/>
  <c r="J137" i="17"/>
  <c r="E137" i="17"/>
  <c r="L137" i="17" s="1"/>
  <c r="J136" i="17"/>
  <c r="E136" i="17"/>
  <c r="L136" i="17" s="1"/>
  <c r="J135" i="17"/>
  <c r="E135" i="17"/>
  <c r="L135" i="17" s="1"/>
  <c r="J134" i="17"/>
  <c r="E134" i="17"/>
  <c r="L134" i="17" s="1"/>
  <c r="J133" i="17"/>
  <c r="J141" i="17" s="1"/>
  <c r="E133" i="17"/>
  <c r="J130" i="17"/>
  <c r="E130" i="17"/>
  <c r="L130" i="17" s="1"/>
  <c r="J129" i="17"/>
  <c r="E129" i="17"/>
  <c r="L129" i="17" s="1"/>
  <c r="J128" i="17"/>
  <c r="E128" i="17"/>
  <c r="L128" i="17" s="1"/>
  <c r="J127" i="17"/>
  <c r="E127" i="17"/>
  <c r="L127" i="17" s="1"/>
  <c r="J126" i="17"/>
  <c r="E126" i="17"/>
  <c r="L126" i="17" s="1"/>
  <c r="J125" i="17"/>
  <c r="E125" i="17"/>
  <c r="L125" i="17" s="1"/>
  <c r="J124" i="17"/>
  <c r="E124" i="17"/>
  <c r="L124" i="17" s="1"/>
  <c r="J123" i="17"/>
  <c r="E123" i="17"/>
  <c r="L123" i="17" s="1"/>
  <c r="J122" i="17"/>
  <c r="E122" i="17"/>
  <c r="E120" i="17"/>
  <c r="J119" i="17"/>
  <c r="E119" i="17"/>
  <c r="L119" i="17" s="1"/>
  <c r="J118" i="17"/>
  <c r="E118" i="17"/>
  <c r="L118" i="17" s="1"/>
  <c r="J117" i="17"/>
  <c r="E117" i="17"/>
  <c r="L117" i="17" s="1"/>
  <c r="J116" i="17"/>
  <c r="E116" i="17"/>
  <c r="L116" i="17" s="1"/>
  <c r="J115" i="17"/>
  <c r="E115" i="17"/>
  <c r="L115" i="17" s="1"/>
  <c r="J114" i="17"/>
  <c r="E114" i="17"/>
  <c r="L114" i="17" s="1"/>
  <c r="J113" i="17"/>
  <c r="E113" i="17"/>
  <c r="L113" i="17" s="1"/>
  <c r="J112" i="17"/>
  <c r="E112" i="17"/>
  <c r="L112" i="17" s="1"/>
  <c r="J111" i="17"/>
  <c r="E111" i="17"/>
  <c r="L111" i="17" s="1"/>
  <c r="I110" i="17"/>
  <c r="E110" i="17"/>
  <c r="L110" i="17" s="1"/>
  <c r="J109" i="17"/>
  <c r="E109" i="17"/>
  <c r="L109" i="17" s="1"/>
  <c r="J108" i="17"/>
  <c r="E108" i="17"/>
  <c r="L108" i="17" s="1"/>
  <c r="J107" i="17"/>
  <c r="E107" i="17"/>
  <c r="L107" i="17" s="1"/>
  <c r="J106" i="17"/>
  <c r="E106" i="17"/>
  <c r="L106" i="17" s="1"/>
  <c r="J105" i="17"/>
  <c r="E105" i="17"/>
  <c r="J102" i="17"/>
  <c r="E102" i="17"/>
  <c r="L102" i="17" s="1"/>
  <c r="J101" i="17"/>
  <c r="E101" i="17"/>
  <c r="L101" i="17" s="1"/>
  <c r="J100" i="17"/>
  <c r="E100" i="17"/>
  <c r="L100" i="17" s="1"/>
  <c r="J99" i="17"/>
  <c r="E99" i="17"/>
  <c r="E97" i="17"/>
  <c r="J96" i="17"/>
  <c r="E96" i="17"/>
  <c r="L96" i="17" s="1"/>
  <c r="J95" i="17"/>
  <c r="E95" i="17"/>
  <c r="L95" i="17" s="1"/>
  <c r="J94" i="17"/>
  <c r="E94" i="17"/>
  <c r="L94" i="17" s="1"/>
  <c r="J93" i="17"/>
  <c r="E93" i="17"/>
  <c r="L93" i="17" s="1"/>
  <c r="J92" i="17"/>
  <c r="E92" i="17"/>
  <c r="L92" i="17" s="1"/>
  <c r="J91" i="17"/>
  <c r="E91" i="17"/>
  <c r="L91" i="17" s="1"/>
  <c r="J90" i="17"/>
  <c r="E90" i="17"/>
  <c r="L90" i="17" s="1"/>
  <c r="J89" i="17"/>
  <c r="E89" i="17"/>
  <c r="L89" i="17" s="1"/>
  <c r="J88" i="17"/>
  <c r="E88" i="17"/>
  <c r="L88" i="17" s="1"/>
  <c r="J87" i="17"/>
  <c r="E87" i="17"/>
  <c r="L87" i="17" s="1"/>
  <c r="J86" i="17"/>
  <c r="E86" i="17"/>
  <c r="L86" i="17" s="1"/>
  <c r="J85" i="17"/>
  <c r="E85" i="17"/>
  <c r="L85" i="17" s="1"/>
  <c r="J84" i="17"/>
  <c r="E84" i="17"/>
  <c r="L84" i="17" s="1"/>
  <c r="J83" i="17"/>
  <c r="E83" i="17"/>
  <c r="L83" i="17" s="1"/>
  <c r="J82" i="17"/>
  <c r="E82" i="17"/>
  <c r="L82" i="17" s="1"/>
  <c r="J81" i="17"/>
  <c r="E81" i="17"/>
  <c r="L81" i="17" s="1"/>
  <c r="J80" i="17"/>
  <c r="E80" i="17"/>
  <c r="L80" i="17" s="1"/>
  <c r="J79" i="17"/>
  <c r="E79" i="17"/>
  <c r="L79" i="17" s="1"/>
  <c r="J78" i="17"/>
  <c r="E78" i="17"/>
  <c r="L78" i="17" s="1"/>
  <c r="J77" i="17"/>
  <c r="E77" i="17"/>
  <c r="L77" i="17" s="1"/>
  <c r="J76" i="17"/>
  <c r="E76" i="17"/>
  <c r="L76" i="17" s="1"/>
  <c r="J75" i="17"/>
  <c r="E75" i="17"/>
  <c r="L75" i="17" s="1"/>
  <c r="J74" i="17"/>
  <c r="E74" i="17"/>
  <c r="L74" i="17" s="1"/>
  <c r="J73" i="17"/>
  <c r="E73" i="17"/>
  <c r="E71" i="17"/>
  <c r="J70" i="17"/>
  <c r="E70" i="17"/>
  <c r="L70" i="17" s="1"/>
  <c r="J69" i="17"/>
  <c r="E69" i="17"/>
  <c r="L69" i="17" s="1"/>
  <c r="J68" i="17"/>
  <c r="E68" i="17"/>
  <c r="L68" i="17" s="1"/>
  <c r="J67" i="17"/>
  <c r="E67" i="17"/>
  <c r="L67" i="17" s="1"/>
  <c r="J66" i="17"/>
  <c r="E66" i="17"/>
  <c r="L66" i="17" s="1"/>
  <c r="J65" i="17"/>
  <c r="E65" i="17"/>
  <c r="L65" i="17" s="1"/>
  <c r="J64" i="17"/>
  <c r="E64" i="17"/>
  <c r="L64" i="17" s="1"/>
  <c r="J63" i="17"/>
  <c r="E63" i="17"/>
  <c r="L63" i="17" s="1"/>
  <c r="J62" i="17"/>
  <c r="E62" i="17"/>
  <c r="J59" i="17"/>
  <c r="E59" i="17"/>
  <c r="L59" i="17" s="1"/>
  <c r="J58" i="17"/>
  <c r="E58" i="17"/>
  <c r="L58" i="17" s="1"/>
  <c r="J57" i="17"/>
  <c r="E57" i="17"/>
  <c r="L57" i="17" s="1"/>
  <c r="J56" i="17"/>
  <c r="E56" i="17"/>
  <c r="L56" i="17" s="1"/>
  <c r="J55" i="17"/>
  <c r="E55" i="17"/>
  <c r="L55" i="17" s="1"/>
  <c r="J54" i="17"/>
  <c r="E54" i="17"/>
  <c r="L54" i="17" s="1"/>
  <c r="J53" i="17"/>
  <c r="E53" i="17"/>
  <c r="L53" i="17" s="1"/>
  <c r="J52" i="17"/>
  <c r="E52" i="17"/>
  <c r="L52" i="17" s="1"/>
  <c r="J51" i="17"/>
  <c r="E51" i="17"/>
  <c r="L51" i="17" s="1"/>
  <c r="J50" i="17"/>
  <c r="E50" i="17"/>
  <c r="L50" i="17" s="1"/>
  <c r="J49" i="17"/>
  <c r="E49" i="17"/>
  <c r="L49" i="17" s="1"/>
  <c r="J48" i="17"/>
  <c r="E48" i="17"/>
  <c r="L48" i="17" s="1"/>
  <c r="J47" i="17"/>
  <c r="J61" i="17" s="1"/>
  <c r="E47" i="17"/>
  <c r="J44" i="17"/>
  <c r="E44" i="17"/>
  <c r="L44" i="17" s="1"/>
  <c r="J43" i="17"/>
  <c r="J46" i="17" s="1"/>
  <c r="E43" i="17"/>
  <c r="E32" i="17"/>
  <c r="J31" i="17"/>
  <c r="E31" i="17"/>
  <c r="L31" i="17" s="1"/>
  <c r="J30" i="17"/>
  <c r="J33" i="17" s="1"/>
  <c r="E30" i="17"/>
  <c r="E28" i="17"/>
  <c r="J27" i="17"/>
  <c r="E27" i="17"/>
  <c r="L27" i="17" s="1"/>
  <c r="J26" i="17"/>
  <c r="E26" i="17"/>
  <c r="J23" i="17"/>
  <c r="E23" i="17"/>
  <c r="L23" i="17" s="1"/>
  <c r="J22" i="17"/>
  <c r="E22" i="17"/>
  <c r="L22" i="17" s="1"/>
  <c r="J21" i="17"/>
  <c r="E21" i="17"/>
  <c r="L21" i="17" s="1"/>
  <c r="J20" i="17"/>
  <c r="E20" i="17"/>
  <c r="L20" i="17" s="1"/>
  <c r="J19" i="17"/>
  <c r="E19" i="17"/>
  <c r="L19" i="17" s="1"/>
  <c r="J18" i="17"/>
  <c r="E18" i="17"/>
  <c r="L18" i="17" s="1"/>
  <c r="J17" i="17"/>
  <c r="E17" i="17"/>
  <c r="L17" i="17" s="1"/>
  <c r="J16" i="17"/>
  <c r="E16" i="17"/>
  <c r="J13" i="17"/>
  <c r="E13" i="17"/>
  <c r="L13" i="17" s="1"/>
  <c r="J12" i="17"/>
  <c r="E12" i="17"/>
  <c r="L12" i="17" s="1"/>
  <c r="J11" i="17"/>
  <c r="J15" i="17" s="1"/>
  <c r="E11" i="17"/>
  <c r="K373" i="16"/>
  <c r="K377" i="16" s="1"/>
  <c r="J372" i="16"/>
  <c r="J371" i="16"/>
  <c r="J370" i="16"/>
  <c r="J369" i="16"/>
  <c r="J374" i="16" s="1"/>
  <c r="J366" i="16"/>
  <c r="J365" i="16"/>
  <c r="J364" i="16"/>
  <c r="J363" i="16"/>
  <c r="J362" i="16"/>
  <c r="J368" i="16" s="1"/>
  <c r="J359" i="16"/>
  <c r="J358" i="16"/>
  <c r="J357" i="16"/>
  <c r="J356" i="16"/>
  <c r="J355" i="16"/>
  <c r="J354" i="16"/>
  <c r="J353" i="16"/>
  <c r="J352" i="16"/>
  <c r="J351" i="16"/>
  <c r="J350" i="16"/>
  <c r="J349" i="16"/>
  <c r="J348" i="16"/>
  <c r="J347" i="16"/>
  <c r="J346" i="16"/>
  <c r="J345" i="16"/>
  <c r="J344" i="16"/>
  <c r="J343" i="16"/>
  <c r="J342" i="16"/>
  <c r="J341" i="16"/>
  <c r="J340" i="16"/>
  <c r="J361" i="16" s="1"/>
  <c r="J337" i="16"/>
  <c r="J336" i="16"/>
  <c r="J335" i="16"/>
  <c r="J339" i="16" s="1"/>
  <c r="J332" i="16"/>
  <c r="J331" i="16"/>
  <c r="J330" i="16"/>
  <c r="J329" i="16"/>
  <c r="J328" i="16"/>
  <c r="J327" i="16"/>
  <c r="J326" i="16"/>
  <c r="J325" i="16"/>
  <c r="J324" i="16"/>
  <c r="J334" i="16" s="1"/>
  <c r="J321" i="16"/>
  <c r="J320" i="16"/>
  <c r="J319" i="16"/>
  <c r="J318" i="16"/>
  <c r="J317" i="16"/>
  <c r="J316" i="16"/>
  <c r="J313" i="16"/>
  <c r="J312" i="16"/>
  <c r="J311" i="16"/>
  <c r="J310" i="16"/>
  <c r="J309" i="16"/>
  <c r="J308" i="16"/>
  <c r="J307" i="16"/>
  <c r="J304" i="16"/>
  <c r="J303" i="16"/>
  <c r="J302" i="16"/>
  <c r="J301" i="16"/>
  <c r="J300" i="16"/>
  <c r="J299" i="16"/>
  <c r="J295" i="16"/>
  <c r="J294" i="16"/>
  <c r="J293" i="16"/>
  <c r="J292" i="16"/>
  <c r="J291" i="16"/>
  <c r="J290" i="16"/>
  <c r="J289" i="16"/>
  <c r="J286" i="16"/>
  <c r="J285" i="16"/>
  <c r="J284" i="16"/>
  <c r="J283" i="16"/>
  <c r="J280" i="16"/>
  <c r="J279" i="16"/>
  <c r="J278" i="16"/>
  <c r="J277" i="16"/>
  <c r="J276" i="16"/>
  <c r="J273" i="16"/>
  <c r="J272" i="16"/>
  <c r="J271" i="16"/>
  <c r="J270" i="16"/>
  <c r="J269" i="16"/>
  <c r="J268" i="16"/>
  <c r="J267" i="16"/>
  <c r="J266" i="16"/>
  <c r="J265" i="16"/>
  <c r="J264" i="16"/>
  <c r="J263" i="16"/>
  <c r="J262" i="16"/>
  <c r="J261" i="16"/>
  <c r="J260" i="16"/>
  <c r="J259" i="16"/>
  <c r="J275" i="16" s="1"/>
  <c r="J256" i="16"/>
  <c r="J255" i="16"/>
  <c r="J254" i="16"/>
  <c r="J253" i="16"/>
  <c r="J252" i="16"/>
  <c r="J251" i="16"/>
  <c r="J250" i="16"/>
  <c r="J249" i="16"/>
  <c r="J248" i="16"/>
  <c r="J247" i="16"/>
  <c r="J244" i="16"/>
  <c r="J243" i="16"/>
  <c r="J242" i="16"/>
  <c r="J241" i="16"/>
  <c r="J240" i="16"/>
  <c r="J239" i="16"/>
  <c r="J238" i="16"/>
  <c r="J237" i="16"/>
  <c r="J236" i="16"/>
  <c r="J235" i="16"/>
  <c r="J234" i="16"/>
  <c r="J233" i="16"/>
  <c r="J246" i="16" s="1"/>
  <c r="J230" i="16"/>
  <c r="J229" i="16"/>
  <c r="J228" i="16"/>
  <c r="J225" i="16"/>
  <c r="J224" i="16"/>
  <c r="J223" i="16"/>
  <c r="J222" i="16"/>
  <c r="J221" i="16"/>
  <c r="J227" i="16" s="1"/>
  <c r="J218" i="16"/>
  <c r="J217" i="16"/>
  <c r="J216" i="16"/>
  <c r="J215" i="16"/>
  <c r="J214" i="16"/>
  <c r="J213" i="16"/>
  <c r="J212" i="16"/>
  <c r="J211" i="16"/>
  <c r="J210" i="16"/>
  <c r="J209" i="16"/>
  <c r="J208" i="16"/>
  <c r="J207" i="16"/>
  <c r="J220" i="16" s="1"/>
  <c r="J204" i="16"/>
  <c r="J203" i="16"/>
  <c r="J202" i="16"/>
  <c r="J201" i="16"/>
  <c r="J200" i="16"/>
  <c r="J199" i="16"/>
  <c r="J198" i="16"/>
  <c r="J197" i="16"/>
  <c r="J196" i="16"/>
  <c r="J195" i="16"/>
  <c r="J194" i="16"/>
  <c r="J193" i="16"/>
  <c r="J192" i="16"/>
  <c r="J191" i="16"/>
  <c r="J190" i="16"/>
  <c r="J189" i="16"/>
  <c r="J188" i="16"/>
  <c r="J187" i="16"/>
  <c r="J186" i="16"/>
  <c r="J185" i="16"/>
  <c r="J184" i="16"/>
  <c r="J183" i="16"/>
  <c r="J182" i="16"/>
  <c r="J181" i="16"/>
  <c r="J180" i="16"/>
  <c r="J179" i="16"/>
  <c r="J178" i="16"/>
  <c r="J177" i="16"/>
  <c r="J176" i="16"/>
  <c r="J175" i="16"/>
  <c r="J174" i="16"/>
  <c r="J173" i="16"/>
  <c r="J172" i="16"/>
  <c r="J171" i="16"/>
  <c r="J170" i="16"/>
  <c r="J169" i="16"/>
  <c r="J168" i="16"/>
  <c r="J167" i="16"/>
  <c r="J166" i="16"/>
  <c r="J165" i="16"/>
  <c r="J164" i="16"/>
  <c r="J161" i="16"/>
  <c r="J160" i="16"/>
  <c r="J159" i="16"/>
  <c r="J158" i="16"/>
  <c r="J157" i="16"/>
  <c r="J156" i="16"/>
  <c r="J155" i="16"/>
  <c r="J154" i="16"/>
  <c r="J153" i="16"/>
  <c r="J152" i="16"/>
  <c r="J151" i="16"/>
  <c r="J150" i="16"/>
  <c r="J149" i="16"/>
  <c r="J148" i="16"/>
  <c r="J147" i="16"/>
  <c r="J146" i="16"/>
  <c r="J145" i="16"/>
  <c r="J144" i="16"/>
  <c r="J143" i="16"/>
  <c r="J142" i="16"/>
  <c r="J139" i="16"/>
  <c r="J138" i="16"/>
  <c r="J137" i="16"/>
  <c r="J136" i="16"/>
  <c r="J135" i="16"/>
  <c r="J134" i="16"/>
  <c r="J133" i="16"/>
  <c r="J141" i="16" s="1"/>
  <c r="J130" i="16"/>
  <c r="J129" i="16"/>
  <c r="J128" i="16"/>
  <c r="J127" i="16"/>
  <c r="J126" i="16"/>
  <c r="J125" i="16"/>
  <c r="J124" i="16"/>
  <c r="J123" i="16"/>
  <c r="J122" i="16"/>
  <c r="I110" i="16"/>
  <c r="J102" i="16"/>
  <c r="J101" i="16"/>
  <c r="J100" i="16"/>
  <c r="J99" i="16"/>
  <c r="J96" i="16"/>
  <c r="J95" i="16"/>
  <c r="J94" i="16"/>
  <c r="J93" i="16"/>
  <c r="J92" i="16"/>
  <c r="J91" i="16"/>
  <c r="J90" i="16"/>
  <c r="J89" i="16"/>
  <c r="J88" i="16"/>
  <c r="J87" i="16"/>
  <c r="J86" i="16"/>
  <c r="J85" i="16"/>
  <c r="J84" i="16"/>
  <c r="J83" i="16"/>
  <c r="J82" i="16"/>
  <c r="J81" i="16"/>
  <c r="J80" i="16"/>
  <c r="J79" i="16"/>
  <c r="J78" i="16"/>
  <c r="J77" i="16"/>
  <c r="J76" i="16"/>
  <c r="J75" i="16"/>
  <c r="J74" i="16"/>
  <c r="J73" i="16"/>
  <c r="J70" i="16"/>
  <c r="J69" i="16"/>
  <c r="J68" i="16"/>
  <c r="J67" i="16"/>
  <c r="J66" i="16"/>
  <c r="J65" i="16"/>
  <c r="J64" i="16"/>
  <c r="J63" i="16"/>
  <c r="J62" i="16"/>
  <c r="J59" i="16"/>
  <c r="J58" i="16"/>
  <c r="J57" i="16"/>
  <c r="J56" i="16"/>
  <c r="J55" i="16"/>
  <c r="J54" i="16"/>
  <c r="J53" i="16"/>
  <c r="J52" i="16"/>
  <c r="J51" i="16"/>
  <c r="J50" i="16"/>
  <c r="J49" i="16"/>
  <c r="J48" i="16"/>
  <c r="J47" i="16"/>
  <c r="J61" i="16" s="1"/>
  <c r="J44" i="16"/>
  <c r="J43" i="16"/>
  <c r="J46" i="16" s="1"/>
  <c r="J31" i="16"/>
  <c r="J30" i="16"/>
  <c r="J33" i="16" s="1"/>
  <c r="J27" i="16"/>
  <c r="J26" i="16"/>
  <c r="J29" i="16" s="1"/>
  <c r="J23" i="16"/>
  <c r="J22" i="16"/>
  <c r="J21" i="16"/>
  <c r="J20" i="16"/>
  <c r="J19" i="16"/>
  <c r="J18" i="16"/>
  <c r="J17" i="16"/>
  <c r="J16" i="16"/>
  <c r="J25" i="16" s="1"/>
  <c r="J13" i="16"/>
  <c r="J12" i="16"/>
  <c r="J11" i="16"/>
  <c r="K373" i="15"/>
  <c r="J372" i="15"/>
  <c r="J371" i="15"/>
  <c r="J370" i="15"/>
  <c r="J369" i="15"/>
  <c r="E369" i="15"/>
  <c r="J366" i="15"/>
  <c r="J365" i="15"/>
  <c r="J364" i="15"/>
  <c r="J363" i="15"/>
  <c r="J362" i="15"/>
  <c r="J368" i="15" s="1"/>
  <c r="E362" i="15"/>
  <c r="E368" i="15" s="1"/>
  <c r="J359" i="15"/>
  <c r="J358" i="15"/>
  <c r="J357" i="15"/>
  <c r="J356" i="15"/>
  <c r="J355" i="15"/>
  <c r="J354" i="15"/>
  <c r="J353" i="15"/>
  <c r="J352" i="15"/>
  <c r="J351" i="15"/>
  <c r="J350" i="15"/>
  <c r="J349" i="15"/>
  <c r="J348" i="15"/>
  <c r="J347" i="15"/>
  <c r="J346" i="15"/>
  <c r="J345" i="15"/>
  <c r="J344" i="15"/>
  <c r="J343" i="15"/>
  <c r="J342" i="15"/>
  <c r="J341" i="15"/>
  <c r="J340" i="15"/>
  <c r="E340" i="15"/>
  <c r="J337" i="15"/>
  <c r="J336" i="15"/>
  <c r="J335" i="15"/>
  <c r="E335" i="15"/>
  <c r="J332" i="15"/>
  <c r="J331" i="15"/>
  <c r="J330" i="15"/>
  <c r="J329" i="15"/>
  <c r="J328" i="15"/>
  <c r="J327" i="15"/>
  <c r="J326" i="15"/>
  <c r="J325" i="15"/>
  <c r="J324" i="15"/>
  <c r="E324" i="15"/>
  <c r="J321" i="15"/>
  <c r="J320" i="15"/>
  <c r="J319" i="15"/>
  <c r="J318" i="15"/>
  <c r="J317" i="15"/>
  <c r="J316" i="15"/>
  <c r="E316" i="15"/>
  <c r="J313" i="15"/>
  <c r="J312" i="15"/>
  <c r="J311" i="15"/>
  <c r="J310" i="15"/>
  <c r="J309" i="15"/>
  <c r="J308" i="15"/>
  <c r="J307" i="15"/>
  <c r="E307" i="15"/>
  <c r="J304" i="15"/>
  <c r="J303" i="15"/>
  <c r="J302" i="15"/>
  <c r="J301" i="15"/>
  <c r="J300" i="15"/>
  <c r="J299" i="15"/>
  <c r="J298" i="15"/>
  <c r="E298" i="15"/>
  <c r="J295" i="15"/>
  <c r="J294" i="15"/>
  <c r="J293" i="15"/>
  <c r="J292" i="15"/>
  <c r="J291" i="15"/>
  <c r="J290" i="15"/>
  <c r="J289" i="15"/>
  <c r="E289" i="15"/>
  <c r="J286" i="15"/>
  <c r="J285" i="15"/>
  <c r="J284" i="15"/>
  <c r="J283" i="15"/>
  <c r="J288" i="15" s="1"/>
  <c r="E283" i="15"/>
  <c r="J280" i="15"/>
  <c r="J279" i="15"/>
  <c r="J278" i="15"/>
  <c r="J277" i="15"/>
  <c r="J276" i="15"/>
  <c r="E276" i="15"/>
  <c r="J273" i="15"/>
  <c r="J272" i="15"/>
  <c r="J271" i="15"/>
  <c r="J270" i="15"/>
  <c r="J269" i="15"/>
  <c r="J268" i="15"/>
  <c r="J267" i="15"/>
  <c r="J266" i="15"/>
  <c r="J265" i="15"/>
  <c r="J264" i="15"/>
  <c r="J263" i="15"/>
  <c r="J262" i="15"/>
  <c r="J261" i="15"/>
  <c r="J260" i="15"/>
  <c r="J259" i="15"/>
  <c r="E259" i="15"/>
  <c r="J256" i="15"/>
  <c r="J255" i="15"/>
  <c r="J254" i="15"/>
  <c r="J253" i="15"/>
  <c r="J252" i="15"/>
  <c r="J251" i="15"/>
  <c r="J250" i="15"/>
  <c r="J249" i="15"/>
  <c r="J248" i="15"/>
  <c r="J247" i="15"/>
  <c r="E247" i="15"/>
  <c r="J244" i="15"/>
  <c r="J243" i="15"/>
  <c r="J242" i="15"/>
  <c r="J241" i="15"/>
  <c r="J240" i="15"/>
  <c r="J239" i="15"/>
  <c r="J238" i="15"/>
  <c r="J237" i="15"/>
  <c r="J236" i="15"/>
  <c r="J235" i="15"/>
  <c r="J234" i="15"/>
  <c r="J233" i="15"/>
  <c r="E233" i="15"/>
  <c r="J230" i="15"/>
  <c r="J229" i="15"/>
  <c r="J228" i="15"/>
  <c r="E228" i="15"/>
  <c r="J225" i="15"/>
  <c r="J224" i="15"/>
  <c r="J223" i="15"/>
  <c r="J222" i="15"/>
  <c r="J221" i="15"/>
  <c r="J227" i="15" s="1"/>
  <c r="E221" i="15"/>
  <c r="J218" i="15"/>
  <c r="J217" i="15"/>
  <c r="J216" i="15"/>
  <c r="J215" i="15"/>
  <c r="J214" i="15"/>
  <c r="J213" i="15"/>
  <c r="J212" i="15"/>
  <c r="J211" i="15"/>
  <c r="J210" i="15"/>
  <c r="J209" i="15"/>
  <c r="J208" i="15"/>
  <c r="J207" i="15"/>
  <c r="E207" i="15"/>
  <c r="J204" i="15"/>
  <c r="J203" i="15"/>
  <c r="J202" i="15"/>
  <c r="J201" i="15"/>
  <c r="J200" i="15"/>
  <c r="J199" i="15"/>
  <c r="J198" i="15"/>
  <c r="J197" i="15"/>
  <c r="J196" i="15"/>
  <c r="J195" i="15"/>
  <c r="J194" i="15"/>
  <c r="J193" i="15"/>
  <c r="J192" i="15"/>
  <c r="J191" i="15"/>
  <c r="J190" i="15"/>
  <c r="J189" i="15"/>
  <c r="J188" i="15"/>
  <c r="J187" i="15"/>
  <c r="J186" i="15"/>
  <c r="J185" i="15"/>
  <c r="J184" i="15"/>
  <c r="J183" i="15"/>
  <c r="J182" i="15"/>
  <c r="J181" i="15"/>
  <c r="J180" i="15"/>
  <c r="J179" i="15"/>
  <c r="J178" i="15"/>
  <c r="J177" i="15"/>
  <c r="J176" i="15"/>
  <c r="J175" i="15"/>
  <c r="J174" i="15"/>
  <c r="J173" i="15"/>
  <c r="J172" i="15"/>
  <c r="J171" i="15"/>
  <c r="J170" i="15"/>
  <c r="J169" i="15"/>
  <c r="J168" i="15"/>
  <c r="J167" i="15"/>
  <c r="J166" i="15"/>
  <c r="J165" i="15"/>
  <c r="J164" i="15"/>
  <c r="E164" i="15"/>
  <c r="J161" i="15"/>
  <c r="J160" i="15"/>
  <c r="J159" i="15"/>
  <c r="J158" i="15"/>
  <c r="J157" i="15"/>
  <c r="J156" i="15"/>
  <c r="J155" i="15"/>
  <c r="J154" i="15"/>
  <c r="J153" i="15"/>
  <c r="J152" i="15"/>
  <c r="J151" i="15"/>
  <c r="J150" i="15"/>
  <c r="J149" i="15"/>
  <c r="J148" i="15"/>
  <c r="J147" i="15"/>
  <c r="J146" i="15"/>
  <c r="J145" i="15"/>
  <c r="J144" i="15"/>
  <c r="J143" i="15"/>
  <c r="J142" i="15"/>
  <c r="J163" i="15" s="1"/>
  <c r="E142" i="15"/>
  <c r="J139" i="15"/>
  <c r="J138" i="15"/>
  <c r="J137" i="15"/>
  <c r="J136" i="15"/>
  <c r="J135" i="15"/>
  <c r="J134" i="15"/>
  <c r="J133" i="15"/>
  <c r="J141" i="15" s="1"/>
  <c r="E133" i="15"/>
  <c r="J130" i="15"/>
  <c r="J129" i="15"/>
  <c r="J128" i="15"/>
  <c r="J127" i="15"/>
  <c r="J126" i="15"/>
  <c r="J125" i="15"/>
  <c r="J124" i="15"/>
  <c r="J123" i="15"/>
  <c r="J122" i="15"/>
  <c r="E122" i="15"/>
  <c r="J119" i="15"/>
  <c r="J118" i="15"/>
  <c r="J117" i="15"/>
  <c r="J116" i="15"/>
  <c r="J115" i="15"/>
  <c r="J114" i="15"/>
  <c r="J113" i="15"/>
  <c r="J112" i="15"/>
  <c r="J111" i="15"/>
  <c r="J110" i="15"/>
  <c r="J109" i="15"/>
  <c r="J108" i="15"/>
  <c r="J107" i="15"/>
  <c r="J106" i="15"/>
  <c r="J105" i="15"/>
  <c r="E105" i="15"/>
  <c r="J102" i="15"/>
  <c r="J101" i="15"/>
  <c r="J100" i="15"/>
  <c r="J99" i="15"/>
  <c r="E99" i="15"/>
  <c r="J96" i="15"/>
  <c r="J95" i="15"/>
  <c r="J94" i="15"/>
  <c r="J93" i="15"/>
  <c r="J92" i="15"/>
  <c r="J91" i="15"/>
  <c r="J90" i="15"/>
  <c r="J89" i="15"/>
  <c r="J88" i="15"/>
  <c r="J87" i="15"/>
  <c r="J86" i="15"/>
  <c r="J85" i="15"/>
  <c r="J84" i="15"/>
  <c r="J83" i="15"/>
  <c r="J82" i="15"/>
  <c r="J81" i="15"/>
  <c r="J80" i="15"/>
  <c r="J79" i="15"/>
  <c r="J78" i="15"/>
  <c r="J77" i="15"/>
  <c r="J76" i="15"/>
  <c r="J75" i="15"/>
  <c r="J74" i="15"/>
  <c r="J73" i="15"/>
  <c r="J98" i="15" s="1"/>
  <c r="E73" i="15"/>
  <c r="J70" i="15"/>
  <c r="J69" i="15"/>
  <c r="J68" i="15"/>
  <c r="J67" i="15"/>
  <c r="J66" i="15"/>
  <c r="J65" i="15"/>
  <c r="J64" i="15"/>
  <c r="J63" i="15"/>
  <c r="J62" i="15"/>
  <c r="E62" i="15"/>
  <c r="J59" i="15"/>
  <c r="J58" i="15"/>
  <c r="J57" i="15"/>
  <c r="J56" i="15"/>
  <c r="J55" i="15"/>
  <c r="J54" i="15"/>
  <c r="J53" i="15"/>
  <c r="J52" i="15"/>
  <c r="J51" i="15"/>
  <c r="J50" i="15"/>
  <c r="J49" i="15"/>
  <c r="J48" i="15"/>
  <c r="J47" i="15"/>
  <c r="J61" i="15" s="1"/>
  <c r="E47" i="15"/>
  <c r="E43" i="15"/>
  <c r="E30" i="15"/>
  <c r="E26" i="15"/>
  <c r="J13" i="15"/>
  <c r="J12" i="15"/>
  <c r="J11" i="15"/>
  <c r="E11" i="15"/>
  <c r="J98" i="16" l="1"/>
  <c r="J104" i="16"/>
  <c r="J288" i="16"/>
  <c r="J297" i="16"/>
  <c r="J323" i="16"/>
  <c r="J15" i="16"/>
  <c r="J132" i="16"/>
  <c r="J163" i="16"/>
  <c r="J206" i="16"/>
  <c r="J315" i="16"/>
  <c r="J258" i="16"/>
  <c r="J72" i="16"/>
  <c r="J232" i="16"/>
  <c r="J282" i="16"/>
  <c r="J306" i="16"/>
  <c r="J282" i="17"/>
  <c r="J334" i="15"/>
  <c r="J368" i="17"/>
  <c r="J98" i="17"/>
  <c r="J132" i="17"/>
  <c r="J220" i="17"/>
  <c r="J297" i="17"/>
  <c r="E15" i="17"/>
  <c r="L11" i="17"/>
  <c r="L15" i="17" s="1"/>
  <c r="E46" i="17"/>
  <c r="L43" i="17"/>
  <c r="L46" i="17" s="1"/>
  <c r="E61" i="17"/>
  <c r="L47" i="17"/>
  <c r="L61" i="17" s="1"/>
  <c r="L228" i="17"/>
  <c r="L232" i="17" s="1"/>
  <c r="E232" i="17"/>
  <c r="E275" i="17"/>
  <c r="L259" i="17"/>
  <c r="L275" i="17" s="1"/>
  <c r="E288" i="17"/>
  <c r="L283" i="17"/>
  <c r="L288" i="17" s="1"/>
  <c r="L298" i="17"/>
  <c r="L306" i="17" s="1"/>
  <c r="E368" i="17"/>
  <c r="L362" i="17"/>
  <c r="L368" i="17" s="1"/>
  <c r="E98" i="17"/>
  <c r="L73" i="17"/>
  <c r="L98" i="17" s="1"/>
  <c r="L122" i="17"/>
  <c r="L132" i="17" s="1"/>
  <c r="E132" i="17"/>
  <c r="L207" i="17"/>
  <c r="L220" i="17" s="1"/>
  <c r="E227" i="17"/>
  <c r="L221" i="17"/>
  <c r="L227" i="17" s="1"/>
  <c r="E297" i="17"/>
  <c r="L289" i="17"/>
  <c r="L297" i="17" s="1"/>
  <c r="E323" i="17"/>
  <c r="L316" i="17"/>
  <c r="L323" i="17" s="1"/>
  <c r="E339" i="17"/>
  <c r="L335" i="17"/>
  <c r="L339" i="17" s="1"/>
  <c r="E25" i="17"/>
  <c r="L16" i="17"/>
  <c r="L25" i="17" s="1"/>
  <c r="E29" i="17"/>
  <c r="L26" i="17"/>
  <c r="L29" i="17" s="1"/>
  <c r="L62" i="17"/>
  <c r="L72" i="17" s="1"/>
  <c r="E72" i="17"/>
  <c r="E104" i="17"/>
  <c r="L99" i="17"/>
  <c r="L104" i="17" s="1"/>
  <c r="E121" i="17"/>
  <c r="L105" i="17"/>
  <c r="L121" i="17" s="1"/>
  <c r="E163" i="17"/>
  <c r="L142" i="17"/>
  <c r="L163" i="17" s="1"/>
  <c r="E206" i="17"/>
  <c r="L164" i="17"/>
  <c r="L206" i="17" s="1"/>
  <c r="J227" i="17"/>
  <c r="L276" i="17"/>
  <c r="L282" i="17" s="1"/>
  <c r="E315" i="17"/>
  <c r="L307" i="17"/>
  <c r="L315" i="17" s="1"/>
  <c r="J323" i="17"/>
  <c r="L324" i="17"/>
  <c r="L334" i="17" s="1"/>
  <c r="E334" i="17"/>
  <c r="J339" i="17"/>
  <c r="J25" i="17"/>
  <c r="J29" i="17"/>
  <c r="E33" i="17"/>
  <c r="L30" i="17"/>
  <c r="L33" i="17" s="1"/>
  <c r="J72" i="17"/>
  <c r="J104" i="17"/>
  <c r="E141" i="17"/>
  <c r="L133" i="17"/>
  <c r="L141" i="17" s="1"/>
  <c r="J163" i="17"/>
  <c r="J206" i="17"/>
  <c r="E246" i="17"/>
  <c r="L233" i="17"/>
  <c r="L246" i="17" s="1"/>
  <c r="L247" i="17"/>
  <c r="L258" i="17" s="1"/>
  <c r="E258" i="17"/>
  <c r="J315" i="17"/>
  <c r="J334" i="17"/>
  <c r="L340" i="17"/>
  <c r="L361" i="17" s="1"/>
  <c r="E361" i="17"/>
  <c r="L369" i="17"/>
  <c r="L374" i="17" s="1"/>
  <c r="E374" i="17"/>
  <c r="J104" i="15"/>
  <c r="J206" i="15"/>
  <c r="J297" i="15"/>
  <c r="J306" i="15"/>
  <c r="J315" i="15"/>
  <c r="J323" i="15"/>
  <c r="J374" i="15"/>
  <c r="J121" i="15"/>
  <c r="J132" i="15"/>
  <c r="J232" i="15"/>
  <c r="J246" i="15"/>
  <c r="J275" i="15"/>
  <c r="J282" i="15"/>
  <c r="J339" i="15"/>
  <c r="J361" i="15"/>
  <c r="J72" i="15"/>
  <c r="J220" i="15"/>
  <c r="J258" i="15"/>
  <c r="J15" i="15"/>
  <c r="J375" i="15" s="1"/>
  <c r="E297" i="15"/>
  <c r="L289" i="15"/>
  <c r="L297" i="15" s="1"/>
  <c r="E306" i="15"/>
  <c r="L298" i="15"/>
  <c r="L306" i="15" s="1"/>
  <c r="E315" i="15"/>
  <c r="L307" i="15"/>
  <c r="L315" i="15" s="1"/>
  <c r="E323" i="15"/>
  <c r="L316" i="15"/>
  <c r="L323" i="15" s="1"/>
  <c r="E374" i="15"/>
  <c r="L369" i="15"/>
  <c r="L374" i="15" s="1"/>
  <c r="L30" i="15"/>
  <c r="L33" i="15" s="1"/>
  <c r="E33" i="15"/>
  <c r="L62" i="15"/>
  <c r="L72" i="15" s="1"/>
  <c r="E72" i="15"/>
  <c r="L105" i="15"/>
  <c r="L121" i="15" s="1"/>
  <c r="E121" i="15"/>
  <c r="L122" i="15"/>
  <c r="L132" i="15" s="1"/>
  <c r="E132" i="15"/>
  <c r="E232" i="15"/>
  <c r="L228" i="15"/>
  <c r="L232" i="15" s="1"/>
  <c r="L233" i="15"/>
  <c r="L246" i="15" s="1"/>
  <c r="E246" i="15"/>
  <c r="E275" i="15"/>
  <c r="L259" i="15"/>
  <c r="L275" i="15" s="1"/>
  <c r="E282" i="15"/>
  <c r="L276" i="15"/>
  <c r="L282" i="15" s="1"/>
  <c r="E339" i="15"/>
  <c r="L335" i="15"/>
  <c r="L339" i="15" s="1"/>
  <c r="E361" i="15"/>
  <c r="L340" i="15"/>
  <c r="L361" i="15" s="1"/>
  <c r="E46" i="15"/>
  <c r="L43" i="15"/>
  <c r="L46" i="15" s="1"/>
  <c r="E104" i="15"/>
  <c r="L99" i="15"/>
  <c r="L104" i="15" s="1"/>
  <c r="L164" i="15"/>
  <c r="L206" i="15" s="1"/>
  <c r="E206" i="15"/>
  <c r="L26" i="15"/>
  <c r="L29" i="15" s="1"/>
  <c r="E29" i="15"/>
  <c r="L207" i="15"/>
  <c r="L220" i="15" s="1"/>
  <c r="E220" i="15"/>
  <c r="L247" i="15"/>
  <c r="L258" i="15" s="1"/>
  <c r="E258" i="15"/>
  <c r="L362" i="15"/>
  <c r="L368" i="15" s="1"/>
  <c r="L11" i="15"/>
  <c r="L15" i="15" s="1"/>
  <c r="E15" i="15"/>
  <c r="E61" i="15"/>
  <c r="L47" i="15"/>
  <c r="L61" i="15" s="1"/>
  <c r="E98" i="15"/>
  <c r="L73" i="15"/>
  <c r="L98" i="15" s="1"/>
  <c r="E141" i="15"/>
  <c r="L133" i="15"/>
  <c r="L141" i="15" s="1"/>
  <c r="E163" i="15"/>
  <c r="L142" i="15"/>
  <c r="L163" i="15" s="1"/>
  <c r="E227" i="15"/>
  <c r="L221" i="15"/>
  <c r="L227" i="15" s="1"/>
  <c r="E288" i="15"/>
  <c r="L283" i="15"/>
  <c r="L288" i="15" s="1"/>
  <c r="L324" i="15"/>
  <c r="L334" i="15" s="1"/>
  <c r="E334" i="15"/>
  <c r="J110" i="17"/>
  <c r="J121" i="17" s="1"/>
  <c r="K377" i="17"/>
  <c r="F383" i="16"/>
  <c r="K377" i="15"/>
  <c r="J375" i="16" l="1"/>
  <c r="E375" i="17"/>
  <c r="J375" i="17"/>
  <c r="L375" i="17"/>
  <c r="K379" i="17"/>
  <c r="E375" i="15"/>
  <c r="L375" i="15"/>
  <c r="D372" i="12" l="1"/>
  <c r="D366" i="12"/>
  <c r="D359" i="12"/>
  <c r="D337" i="12"/>
  <c r="D332" i="12"/>
  <c r="D321" i="12"/>
  <c r="D313" i="12"/>
  <c r="D304" i="12"/>
  <c r="D295" i="12"/>
  <c r="D286" i="12"/>
  <c r="D280" i="12"/>
  <c r="D273" i="12"/>
  <c r="D256" i="12"/>
  <c r="D244" i="12"/>
  <c r="D230" i="12"/>
  <c r="D225" i="12"/>
  <c r="D218" i="12"/>
  <c r="D204" i="12"/>
  <c r="D161" i="12"/>
  <c r="D139" i="12"/>
  <c r="D130" i="12"/>
  <c r="D119" i="12"/>
  <c r="D102" i="12"/>
  <c r="D96" i="12"/>
  <c r="D70" i="12"/>
  <c r="D59" i="12"/>
  <c r="D44" i="12"/>
  <c r="D40" i="12"/>
  <c r="D31" i="12"/>
  <c r="D27" i="12"/>
  <c r="D23" i="12"/>
  <c r="D13" i="12"/>
  <c r="G372" i="12"/>
  <c r="F372" i="12"/>
  <c r="E372" i="12"/>
  <c r="G366" i="12"/>
  <c r="F366" i="12"/>
  <c r="E366" i="12"/>
  <c r="G359" i="12"/>
  <c r="F359" i="12"/>
  <c r="E359" i="12"/>
  <c r="G337" i="12"/>
  <c r="F337" i="12"/>
  <c r="E337" i="12"/>
  <c r="G332" i="12"/>
  <c r="F332" i="12"/>
  <c r="E332" i="12"/>
  <c r="G321" i="12"/>
  <c r="F321" i="12"/>
  <c r="E321" i="12"/>
  <c r="G313" i="12"/>
  <c r="F313" i="12"/>
  <c r="E313" i="12"/>
  <c r="G304" i="12"/>
  <c r="F304" i="12"/>
  <c r="E304" i="12"/>
  <c r="G295" i="12"/>
  <c r="F295" i="12"/>
  <c r="E295" i="12"/>
  <c r="G286" i="12"/>
  <c r="F286" i="12"/>
  <c r="E286" i="12"/>
  <c r="G280" i="12"/>
  <c r="F280" i="12"/>
  <c r="E280" i="12"/>
  <c r="G273" i="12"/>
  <c r="F273" i="12"/>
  <c r="E273" i="12"/>
  <c r="G256" i="12"/>
  <c r="F256" i="12"/>
  <c r="E256" i="12"/>
  <c r="G244" i="12"/>
  <c r="F244" i="12"/>
  <c r="E244" i="12"/>
  <c r="G230" i="12"/>
  <c r="F230" i="12"/>
  <c r="E230" i="12"/>
  <c r="G225" i="12"/>
  <c r="F225" i="12"/>
  <c r="E225" i="12"/>
  <c r="F218" i="12"/>
  <c r="E218" i="12"/>
  <c r="G204" i="12"/>
  <c r="F204" i="12"/>
  <c r="E204" i="12"/>
  <c r="F161" i="12"/>
  <c r="E161" i="12"/>
  <c r="G139" i="12"/>
  <c r="F139" i="12"/>
  <c r="E139" i="12"/>
  <c r="G130" i="12"/>
  <c r="F130" i="12"/>
  <c r="E130" i="12"/>
  <c r="G119" i="12"/>
  <c r="F119" i="12"/>
  <c r="E119" i="12"/>
  <c r="G102" i="12"/>
  <c r="F102" i="12"/>
  <c r="E102" i="12"/>
  <c r="G96" i="12"/>
  <c r="F96" i="12"/>
  <c r="E96" i="12"/>
  <c r="G70" i="12"/>
  <c r="F70" i="12"/>
  <c r="E70" i="12"/>
  <c r="G59" i="12"/>
  <c r="F59" i="12"/>
  <c r="E59" i="12"/>
  <c r="G44" i="12"/>
  <c r="F44" i="12"/>
  <c r="E44" i="12"/>
  <c r="G40" i="12"/>
  <c r="F40" i="12"/>
  <c r="E40" i="12"/>
  <c r="G31" i="12"/>
  <c r="F31" i="12"/>
  <c r="E31" i="12"/>
  <c r="G27" i="12"/>
  <c r="F27" i="12"/>
  <c r="E27" i="12"/>
  <c r="G23" i="12"/>
  <c r="F23" i="12"/>
  <c r="E23" i="12"/>
  <c r="G13" i="12"/>
  <c r="F13" i="12"/>
  <c r="E13" i="12"/>
  <c r="I43" i="6"/>
  <c r="I372" i="5"/>
  <c r="I371" i="5"/>
  <c r="I370" i="5"/>
  <c r="I369" i="5"/>
  <c r="I366" i="5"/>
  <c r="I365" i="5"/>
  <c r="I364" i="5"/>
  <c r="I363" i="5"/>
  <c r="I362" i="5"/>
  <c r="I368" i="5" s="1"/>
  <c r="I337" i="5"/>
  <c r="I336" i="5"/>
  <c r="I335" i="5"/>
  <c r="I339" i="5" s="1"/>
  <c r="I332" i="5"/>
  <c r="I331" i="5"/>
  <c r="I330" i="5"/>
  <c r="I329" i="5"/>
  <c r="I328" i="5"/>
  <c r="I327" i="5"/>
  <c r="I326" i="5"/>
  <c r="I325" i="5"/>
  <c r="I324" i="5"/>
  <c r="I334" i="5" s="1"/>
  <c r="I321" i="5"/>
  <c r="I320" i="5"/>
  <c r="I319" i="5"/>
  <c r="I318" i="5"/>
  <c r="I317" i="5"/>
  <c r="I316" i="5"/>
  <c r="I313" i="5"/>
  <c r="I312" i="5"/>
  <c r="I311" i="5"/>
  <c r="I310" i="5"/>
  <c r="I309" i="5"/>
  <c r="I308" i="5"/>
  <c r="I307" i="5"/>
  <c r="I304" i="5"/>
  <c r="I303" i="5"/>
  <c r="I302" i="5"/>
  <c r="I301" i="5"/>
  <c r="I300" i="5"/>
  <c r="I299" i="5"/>
  <c r="I298" i="5"/>
  <c r="I306" i="5" s="1"/>
  <c r="I295" i="5"/>
  <c r="I294" i="5"/>
  <c r="I293" i="5"/>
  <c r="I292" i="5"/>
  <c r="I291" i="5"/>
  <c r="I290" i="5"/>
  <c r="I289" i="5"/>
  <c r="I286" i="5"/>
  <c r="I285" i="5"/>
  <c r="I284" i="5"/>
  <c r="I283" i="5"/>
  <c r="I280" i="5"/>
  <c r="I279" i="5"/>
  <c r="I278" i="5"/>
  <c r="I277" i="5"/>
  <c r="I276" i="5"/>
  <c r="I282" i="5" s="1"/>
  <c r="I273" i="5"/>
  <c r="I272" i="5"/>
  <c r="I271" i="5"/>
  <c r="I270" i="5"/>
  <c r="I269" i="5"/>
  <c r="I268" i="5"/>
  <c r="I267" i="5"/>
  <c r="I266" i="5"/>
  <c r="I265" i="5"/>
  <c r="I264" i="5"/>
  <c r="I263" i="5"/>
  <c r="I262" i="5"/>
  <c r="I261" i="5"/>
  <c r="I260" i="5"/>
  <c r="I259" i="5"/>
  <c r="I256" i="5"/>
  <c r="I255" i="5"/>
  <c r="I254" i="5"/>
  <c r="I253" i="5"/>
  <c r="I252" i="5"/>
  <c r="I251" i="5"/>
  <c r="I250" i="5"/>
  <c r="I249" i="5"/>
  <c r="I248" i="5"/>
  <c r="I247" i="5"/>
  <c r="I244" i="5"/>
  <c r="I243" i="5"/>
  <c r="I242" i="5"/>
  <c r="I241" i="5"/>
  <c r="I240" i="5"/>
  <c r="I239" i="5"/>
  <c r="I238" i="5"/>
  <c r="I237" i="5"/>
  <c r="I236" i="5"/>
  <c r="I235" i="5"/>
  <c r="I234" i="5"/>
  <c r="I233" i="5"/>
  <c r="I230" i="5"/>
  <c r="I229" i="5"/>
  <c r="I228" i="5"/>
  <c r="I232" i="5" s="1"/>
  <c r="I225" i="5"/>
  <c r="I224" i="5"/>
  <c r="I223" i="5"/>
  <c r="I222" i="5"/>
  <c r="I221" i="5"/>
  <c r="I218" i="5"/>
  <c r="I217" i="5"/>
  <c r="I216" i="5"/>
  <c r="I215" i="5"/>
  <c r="I214" i="5"/>
  <c r="I213" i="5"/>
  <c r="I212" i="5"/>
  <c r="I211" i="5"/>
  <c r="I210" i="5"/>
  <c r="I209" i="5"/>
  <c r="I208" i="5"/>
  <c r="I207" i="5"/>
  <c r="I204" i="5"/>
  <c r="I203" i="5"/>
  <c r="I202" i="5"/>
  <c r="I201" i="5"/>
  <c r="I200" i="5"/>
  <c r="I199" i="5"/>
  <c r="I198" i="5"/>
  <c r="I197" i="5"/>
  <c r="I196" i="5"/>
  <c r="I195" i="5"/>
  <c r="I194" i="5"/>
  <c r="I193" i="5"/>
  <c r="I192" i="5"/>
  <c r="I191" i="5"/>
  <c r="I190" i="5"/>
  <c r="I189" i="5"/>
  <c r="I188" i="5"/>
  <c r="I187" i="5"/>
  <c r="I186" i="5"/>
  <c r="I185" i="5"/>
  <c r="I184" i="5"/>
  <c r="I183" i="5"/>
  <c r="I182" i="5"/>
  <c r="I181" i="5"/>
  <c r="I180" i="5"/>
  <c r="I179" i="5"/>
  <c r="I178" i="5"/>
  <c r="I177" i="5"/>
  <c r="I176" i="5"/>
  <c r="I175" i="5"/>
  <c r="I174" i="5"/>
  <c r="I173" i="5"/>
  <c r="I172" i="5"/>
  <c r="I171" i="5"/>
  <c r="I170" i="5"/>
  <c r="I169" i="5"/>
  <c r="I168" i="5"/>
  <c r="I167" i="5"/>
  <c r="I166" i="5"/>
  <c r="I165" i="5"/>
  <c r="I164" i="5"/>
  <c r="I161" i="5"/>
  <c r="I160" i="5"/>
  <c r="I159" i="5"/>
  <c r="I158" i="5"/>
  <c r="I157" i="5"/>
  <c r="I156" i="5"/>
  <c r="I155" i="5"/>
  <c r="I154" i="5"/>
  <c r="I153" i="5"/>
  <c r="I152" i="5"/>
  <c r="I151" i="5"/>
  <c r="I150" i="5"/>
  <c r="I149" i="5"/>
  <c r="I148" i="5"/>
  <c r="I147" i="5"/>
  <c r="I146" i="5"/>
  <c r="I145" i="5"/>
  <c r="I144" i="5"/>
  <c r="I143" i="5"/>
  <c r="I142" i="5"/>
  <c r="I139" i="5"/>
  <c r="I138" i="5"/>
  <c r="I137" i="5"/>
  <c r="I136" i="5"/>
  <c r="I135" i="5"/>
  <c r="I134" i="5"/>
  <c r="I133" i="5"/>
  <c r="I130" i="5"/>
  <c r="I129" i="5"/>
  <c r="I128" i="5"/>
  <c r="I127" i="5"/>
  <c r="I126" i="5"/>
  <c r="I125" i="5"/>
  <c r="I124" i="5"/>
  <c r="I123" i="5"/>
  <c r="I122" i="5"/>
  <c r="I119" i="5"/>
  <c r="I118" i="5"/>
  <c r="I117" i="5"/>
  <c r="I116" i="5"/>
  <c r="I115" i="5"/>
  <c r="I114" i="5"/>
  <c r="I113" i="5"/>
  <c r="I112" i="5"/>
  <c r="I111" i="5"/>
  <c r="I110" i="5"/>
  <c r="I109" i="5"/>
  <c r="I108" i="5"/>
  <c r="I107" i="5"/>
  <c r="I106" i="5"/>
  <c r="I105" i="5"/>
  <c r="I102" i="5"/>
  <c r="I101" i="5"/>
  <c r="I100" i="5"/>
  <c r="I99" i="5"/>
  <c r="I96" i="5"/>
  <c r="I95" i="5"/>
  <c r="I94" i="5"/>
  <c r="I93" i="5"/>
  <c r="I92" i="5"/>
  <c r="I91" i="5"/>
  <c r="I90" i="5"/>
  <c r="I89" i="5"/>
  <c r="I88" i="5"/>
  <c r="I87" i="5"/>
  <c r="I86" i="5"/>
  <c r="I85" i="5"/>
  <c r="I84" i="5"/>
  <c r="I83" i="5"/>
  <c r="I82" i="5"/>
  <c r="I81" i="5"/>
  <c r="I80" i="5"/>
  <c r="I79" i="5"/>
  <c r="I78" i="5"/>
  <c r="I77" i="5"/>
  <c r="I76" i="5"/>
  <c r="I75" i="5"/>
  <c r="I74" i="5"/>
  <c r="I73" i="5"/>
  <c r="I70" i="5"/>
  <c r="I69" i="5"/>
  <c r="I68" i="5"/>
  <c r="I67" i="5"/>
  <c r="I66" i="5"/>
  <c r="I65" i="5"/>
  <c r="I64" i="5"/>
  <c r="I63" i="5"/>
  <c r="I62" i="5"/>
  <c r="I59" i="5"/>
  <c r="I58" i="5"/>
  <c r="I57" i="5"/>
  <c r="I56" i="5"/>
  <c r="I55" i="5"/>
  <c r="I54" i="5"/>
  <c r="I53" i="5"/>
  <c r="I52" i="5"/>
  <c r="I51" i="5"/>
  <c r="I50" i="5"/>
  <c r="I49" i="5"/>
  <c r="I48" i="5"/>
  <c r="I47" i="5"/>
  <c r="I44" i="5"/>
  <c r="I43" i="5"/>
  <c r="I31" i="5"/>
  <c r="I30" i="5"/>
  <c r="I27" i="5"/>
  <c r="I26" i="5"/>
  <c r="I23" i="5"/>
  <c r="I22" i="5"/>
  <c r="I21" i="5"/>
  <c r="I20" i="5"/>
  <c r="I19" i="5"/>
  <c r="I18" i="5"/>
  <c r="I17" i="5"/>
  <c r="I16" i="5"/>
  <c r="J374" i="4"/>
  <c r="J368" i="4"/>
  <c r="J361" i="4"/>
  <c r="J339" i="4"/>
  <c r="J334" i="4"/>
  <c r="J323" i="4"/>
  <c r="J315" i="4"/>
  <c r="J306" i="4"/>
  <c r="J288" i="4"/>
  <c r="J282" i="4"/>
  <c r="J275" i="4"/>
  <c r="J258" i="4"/>
  <c r="J246" i="4"/>
  <c r="J232" i="4"/>
  <c r="J227" i="4"/>
  <c r="J220" i="4"/>
  <c r="J206" i="4"/>
  <c r="J163" i="4"/>
  <c r="J141" i="4"/>
  <c r="J132" i="4"/>
  <c r="J121" i="4"/>
  <c r="J104" i="4"/>
  <c r="J98" i="4"/>
  <c r="J72" i="4"/>
  <c r="J61" i="4"/>
  <c r="J46" i="4"/>
  <c r="J42" i="4"/>
  <c r="J33" i="4"/>
  <c r="J29" i="4"/>
  <c r="J25" i="4"/>
  <c r="J15" i="4"/>
  <c r="I275" i="5" l="1"/>
  <c r="I288" i="5"/>
  <c r="I297" i="5"/>
  <c r="I374" i="5"/>
  <c r="I132" i="5"/>
  <c r="I163" i="5"/>
  <c r="I206" i="5"/>
  <c r="I323" i="5"/>
  <c r="I104" i="5"/>
  <c r="I121" i="5"/>
  <c r="I141" i="5"/>
  <c r="I220" i="5"/>
  <c r="I227" i="5"/>
  <c r="I246" i="5"/>
  <c r="I258" i="5"/>
  <c r="I315" i="5"/>
  <c r="I72" i="5"/>
  <c r="I29" i="5"/>
  <c r="I46" i="5"/>
  <c r="I33" i="5"/>
  <c r="I61" i="5"/>
  <c r="I98" i="5"/>
  <c r="I25" i="5"/>
  <c r="I373" i="9"/>
  <c r="L375" i="5"/>
  <c r="M375" i="5"/>
  <c r="I372" i="2"/>
  <c r="I340" i="5" l="1"/>
  <c r="G375" i="2"/>
  <c r="F375" i="2"/>
  <c r="I341" i="5" l="1"/>
  <c r="I342" i="5" s="1"/>
  <c r="I343" i="5" s="1"/>
  <c r="I13" i="8"/>
  <c r="I12" i="8"/>
  <c r="I13" i="6"/>
  <c r="I12" i="6"/>
  <c r="I11" i="6"/>
  <c r="E11" i="6"/>
  <c r="E15" i="6" s="1"/>
  <c r="I13" i="5"/>
  <c r="I12" i="5"/>
  <c r="I11" i="5"/>
  <c r="E11" i="5"/>
  <c r="I13" i="4"/>
  <c r="I12" i="4"/>
  <c r="I11" i="4"/>
  <c r="E11" i="4"/>
  <c r="E15" i="4" s="1"/>
  <c r="I13" i="2"/>
  <c r="I12" i="2"/>
  <c r="I11" i="2"/>
  <c r="E11" i="2"/>
  <c r="E15" i="5" l="1"/>
  <c r="K11" i="5"/>
  <c r="K15" i="5" s="1"/>
  <c r="I15" i="6"/>
  <c r="I15" i="5"/>
  <c r="I344" i="5"/>
  <c r="I345" i="5" s="1"/>
  <c r="E15" i="2"/>
  <c r="K11" i="2"/>
  <c r="K15" i="2" s="1"/>
  <c r="I15" i="2"/>
  <c r="I346" i="5" l="1"/>
  <c r="I347" i="5" s="1"/>
  <c r="I372" i="8"/>
  <c r="I371" i="8"/>
  <c r="I370" i="8"/>
  <c r="I369" i="8"/>
  <c r="J373" i="6"/>
  <c r="J377" i="6" s="1"/>
  <c r="I372" i="6"/>
  <c r="I371" i="6"/>
  <c r="I370" i="6"/>
  <c r="I369" i="6"/>
  <c r="E369" i="6"/>
  <c r="E374" i="6" s="1"/>
  <c r="E369" i="4"/>
  <c r="I371" i="2"/>
  <c r="I370" i="2"/>
  <c r="I369" i="2"/>
  <c r="E369" i="2"/>
  <c r="I374" i="6" l="1"/>
  <c r="I348" i="5"/>
  <c r="E374" i="2"/>
  <c r="K369" i="2"/>
  <c r="K374" i="2" s="1"/>
  <c r="I374" i="2"/>
  <c r="E374" i="4"/>
  <c r="I366" i="8"/>
  <c r="I365" i="8"/>
  <c r="I364" i="8"/>
  <c r="I363" i="8"/>
  <c r="I362" i="8"/>
  <c r="I366" i="6"/>
  <c r="I365" i="6"/>
  <c r="I364" i="6"/>
  <c r="I363" i="6"/>
  <c r="I362" i="6"/>
  <c r="E362" i="6"/>
  <c r="E368" i="6" s="1"/>
  <c r="I368" i="6" l="1"/>
  <c r="I349" i="5"/>
  <c r="I350" i="5" s="1"/>
  <c r="E362" i="4"/>
  <c r="I366" i="2"/>
  <c r="I365" i="2"/>
  <c r="I364" i="2"/>
  <c r="I363" i="2"/>
  <c r="I362" i="2"/>
  <c r="E362" i="2"/>
  <c r="I351" i="5" l="1"/>
  <c r="I352" i="5" s="1"/>
  <c r="I353" i="5" s="1"/>
  <c r="E368" i="2"/>
  <c r="K362" i="2"/>
  <c r="K368" i="2" s="1"/>
  <c r="I368" i="2"/>
  <c r="E368" i="4"/>
  <c r="I359" i="8"/>
  <c r="I358" i="8"/>
  <c r="I357" i="8"/>
  <c r="I356" i="8"/>
  <c r="I355" i="8"/>
  <c r="I354" i="8"/>
  <c r="I353" i="8"/>
  <c r="I352" i="8"/>
  <c r="I351" i="8"/>
  <c r="I350" i="8"/>
  <c r="I349" i="8"/>
  <c r="I348" i="8"/>
  <c r="I347" i="8"/>
  <c r="I346" i="8"/>
  <c r="I345" i="8"/>
  <c r="I344" i="8"/>
  <c r="I343" i="8"/>
  <c r="I342" i="8"/>
  <c r="I341" i="8"/>
  <c r="I340" i="8"/>
  <c r="I359" i="6"/>
  <c r="I358" i="6"/>
  <c r="I357" i="6"/>
  <c r="I356" i="6"/>
  <c r="I355" i="6"/>
  <c r="I354" i="6"/>
  <c r="I353" i="6"/>
  <c r="I352" i="6"/>
  <c r="I351" i="6"/>
  <c r="I350" i="6"/>
  <c r="I349" i="6"/>
  <c r="I348" i="6"/>
  <c r="I347" i="6"/>
  <c r="I346" i="6"/>
  <c r="I345" i="6"/>
  <c r="I344" i="6"/>
  <c r="I343" i="6"/>
  <c r="I342" i="6"/>
  <c r="I341" i="6"/>
  <c r="I340" i="6"/>
  <c r="E340" i="6"/>
  <c r="E361" i="6" s="1"/>
  <c r="E340" i="4"/>
  <c r="I359" i="2"/>
  <c r="I358" i="2"/>
  <c r="I357" i="2"/>
  <c r="I356" i="2"/>
  <c r="I355" i="2"/>
  <c r="I354" i="2"/>
  <c r="I353" i="2"/>
  <c r="I352" i="2"/>
  <c r="I351" i="2"/>
  <c r="I350" i="2"/>
  <c r="I349" i="2"/>
  <c r="I348" i="2"/>
  <c r="I347" i="2"/>
  <c r="I346" i="2"/>
  <c r="I345" i="2"/>
  <c r="I344" i="2"/>
  <c r="I343" i="2"/>
  <c r="I342" i="2"/>
  <c r="I341" i="2"/>
  <c r="I340" i="2"/>
  <c r="E340" i="2"/>
  <c r="I361" i="6" l="1"/>
  <c r="I354" i="5"/>
  <c r="I355" i="5" s="1"/>
  <c r="I361" i="2"/>
  <c r="E361" i="2"/>
  <c r="K340" i="2"/>
  <c r="K361" i="2" s="1"/>
  <c r="E361" i="4"/>
  <c r="I337" i="8"/>
  <c r="I336" i="8"/>
  <c r="I335" i="8"/>
  <c r="I337" i="6"/>
  <c r="I336" i="6"/>
  <c r="I335" i="6"/>
  <c r="I339" i="6" s="1"/>
  <c r="E335" i="6"/>
  <c r="E339" i="6" s="1"/>
  <c r="E335" i="4"/>
  <c r="I337" i="2"/>
  <c r="I336" i="2"/>
  <c r="I335" i="2"/>
  <c r="E335" i="2"/>
  <c r="I356" i="5" l="1"/>
  <c r="I357" i="5" s="1"/>
  <c r="I358" i="5" s="1"/>
  <c r="I359" i="5" s="1"/>
  <c r="I361" i="5" s="1"/>
  <c r="I375" i="5" s="1"/>
  <c r="E339" i="2"/>
  <c r="K335" i="2"/>
  <c r="K339" i="2" s="1"/>
  <c r="I339" i="2"/>
  <c r="E339" i="4"/>
  <c r="I332" i="8"/>
  <c r="I331" i="8"/>
  <c r="I330" i="8"/>
  <c r="I329" i="8"/>
  <c r="I328" i="8"/>
  <c r="I327" i="8"/>
  <c r="I326" i="8"/>
  <c r="I325" i="8"/>
  <c r="I324" i="8"/>
  <c r="I332" i="6"/>
  <c r="I331" i="6"/>
  <c r="I330" i="6"/>
  <c r="I329" i="6"/>
  <c r="I328" i="6"/>
  <c r="I327" i="6"/>
  <c r="I326" i="6"/>
  <c r="I325" i="6"/>
  <c r="I324" i="6"/>
  <c r="E324" i="6"/>
  <c r="E334" i="6" s="1"/>
  <c r="E324" i="4"/>
  <c r="I332" i="2"/>
  <c r="I331" i="2"/>
  <c r="I330" i="2"/>
  <c r="I329" i="2"/>
  <c r="I328" i="2"/>
  <c r="I327" i="2"/>
  <c r="I326" i="2"/>
  <c r="I325" i="2"/>
  <c r="I324" i="2"/>
  <c r="E324" i="2"/>
  <c r="I334" i="6" l="1"/>
  <c r="E334" i="2"/>
  <c r="K324" i="2"/>
  <c r="K334" i="2" s="1"/>
  <c r="I334" i="2"/>
  <c r="E334" i="4"/>
  <c r="I321" i="8"/>
  <c r="I320" i="8"/>
  <c r="I319" i="8"/>
  <c r="I318" i="8"/>
  <c r="I317" i="8"/>
  <c r="I316" i="8"/>
  <c r="I321" i="6"/>
  <c r="I320" i="6"/>
  <c r="I319" i="6"/>
  <c r="I318" i="6"/>
  <c r="I317" i="6"/>
  <c r="I316" i="6"/>
  <c r="E316" i="6"/>
  <c r="E323" i="6" s="1"/>
  <c r="E316" i="5"/>
  <c r="E316" i="4"/>
  <c r="I321" i="2"/>
  <c r="I320" i="2"/>
  <c r="I319" i="2"/>
  <c r="I318" i="2"/>
  <c r="I317" i="2"/>
  <c r="I316" i="2"/>
  <c r="E316" i="2"/>
  <c r="E323" i="5" l="1"/>
  <c r="K316" i="5"/>
  <c r="K323" i="5" s="1"/>
  <c r="I323" i="6"/>
  <c r="E323" i="2"/>
  <c r="K316" i="2"/>
  <c r="K323" i="2" s="1"/>
  <c r="I323" i="2"/>
  <c r="E323" i="4"/>
  <c r="I313" i="8"/>
  <c r="I312" i="8"/>
  <c r="I311" i="8"/>
  <c r="I310" i="8"/>
  <c r="I309" i="8"/>
  <c r="I308" i="8"/>
  <c r="I307" i="8"/>
  <c r="I313" i="6"/>
  <c r="I312" i="6"/>
  <c r="I311" i="6"/>
  <c r="I310" i="6"/>
  <c r="I309" i="6"/>
  <c r="I308" i="6"/>
  <c r="I307" i="6"/>
  <c r="E307" i="6"/>
  <c r="E315" i="6" s="1"/>
  <c r="E307" i="5"/>
  <c r="E307" i="4"/>
  <c r="I313" i="2"/>
  <c r="I312" i="2"/>
  <c r="I311" i="2"/>
  <c r="I310" i="2"/>
  <c r="I309" i="2"/>
  <c r="I308" i="2"/>
  <c r="I307" i="2"/>
  <c r="E307" i="2"/>
  <c r="E315" i="5" l="1"/>
  <c r="K307" i="5"/>
  <c r="K315" i="5" s="1"/>
  <c r="I315" i="6"/>
  <c r="E315" i="2"/>
  <c r="K307" i="2"/>
  <c r="K315" i="2" s="1"/>
  <c r="I315" i="2"/>
  <c r="E315" i="4"/>
  <c r="I304" i="8"/>
  <c r="I303" i="8"/>
  <c r="I302" i="8"/>
  <c r="I301" i="8"/>
  <c r="I300" i="8"/>
  <c r="I299" i="8"/>
  <c r="I298" i="8"/>
  <c r="I304" i="6"/>
  <c r="I303" i="6"/>
  <c r="I302" i="6"/>
  <c r="I301" i="6"/>
  <c r="I300" i="6"/>
  <c r="I299" i="6"/>
  <c r="I298" i="6"/>
  <c r="E298" i="6"/>
  <c r="E306" i="6" s="1"/>
  <c r="E298" i="4"/>
  <c r="I304" i="2"/>
  <c r="I303" i="2"/>
  <c r="I302" i="2"/>
  <c r="I301" i="2"/>
  <c r="I300" i="2"/>
  <c r="I299" i="2"/>
  <c r="I298" i="2"/>
  <c r="E298" i="2"/>
  <c r="I306" i="6" l="1"/>
  <c r="E306" i="2"/>
  <c r="K298" i="2"/>
  <c r="K306" i="2" s="1"/>
  <c r="I306" i="2"/>
  <c r="E306" i="4"/>
  <c r="I295" i="8"/>
  <c r="I294" i="8"/>
  <c r="I293" i="8"/>
  <c r="I292" i="8"/>
  <c r="I291" i="8"/>
  <c r="I290" i="8"/>
  <c r="I289" i="8"/>
  <c r="I295" i="6"/>
  <c r="I294" i="6"/>
  <c r="I293" i="6"/>
  <c r="I292" i="6"/>
  <c r="I291" i="6"/>
  <c r="I290" i="6"/>
  <c r="I289" i="6"/>
  <c r="E289" i="6"/>
  <c r="E297" i="6" s="1"/>
  <c r="E289" i="5"/>
  <c r="J295" i="4"/>
  <c r="J294" i="4"/>
  <c r="J293" i="4"/>
  <c r="J292" i="4"/>
  <c r="J291" i="4"/>
  <c r="J290" i="4"/>
  <c r="J289" i="4"/>
  <c r="E289" i="4"/>
  <c r="I295" i="2"/>
  <c r="I294" i="2"/>
  <c r="I293" i="2"/>
  <c r="I292" i="2"/>
  <c r="I291" i="2"/>
  <c r="I290" i="2"/>
  <c r="I289" i="2"/>
  <c r="E289" i="2"/>
  <c r="E297" i="5" l="1"/>
  <c r="K289" i="5"/>
  <c r="K297" i="5" s="1"/>
  <c r="I297" i="6"/>
  <c r="E297" i="2"/>
  <c r="K289" i="2"/>
  <c r="K297" i="2" s="1"/>
  <c r="I297" i="2"/>
  <c r="E297" i="4"/>
  <c r="J297" i="4"/>
  <c r="J375" i="4" s="1"/>
  <c r="I286" i="8"/>
  <c r="I285" i="8"/>
  <c r="I284" i="8"/>
  <c r="I283" i="8"/>
  <c r="I286" i="6"/>
  <c r="I285" i="6"/>
  <c r="I284" i="6"/>
  <c r="I283" i="6"/>
  <c r="E283" i="6"/>
  <c r="E288" i="6" s="1"/>
  <c r="E283" i="5"/>
  <c r="E283" i="4"/>
  <c r="I286" i="2"/>
  <c r="I285" i="2"/>
  <c r="I284" i="2"/>
  <c r="I283" i="2"/>
  <c r="E283" i="2"/>
  <c r="E288" i="5" l="1"/>
  <c r="K283" i="5"/>
  <c r="K288" i="5" s="1"/>
  <c r="I288" i="6"/>
  <c r="E288" i="2"/>
  <c r="K283" i="2"/>
  <c r="K288" i="2" s="1"/>
  <c r="I288" i="2"/>
  <c r="E288" i="4"/>
  <c r="I280" i="8"/>
  <c r="I279" i="8"/>
  <c r="I278" i="8"/>
  <c r="I277" i="8"/>
  <c r="I276" i="8"/>
  <c r="I280" i="6"/>
  <c r="I279" i="6"/>
  <c r="I278" i="6"/>
  <c r="I277" i="6"/>
  <c r="I276" i="6"/>
  <c r="E276" i="6"/>
  <c r="E282" i="6" s="1"/>
  <c r="E276" i="4"/>
  <c r="I280" i="2"/>
  <c r="I279" i="2"/>
  <c r="I278" i="2"/>
  <c r="I277" i="2"/>
  <c r="I276" i="2"/>
  <c r="E276" i="2"/>
  <c r="I282" i="6" l="1"/>
  <c r="E282" i="2"/>
  <c r="K276" i="2"/>
  <c r="K282" i="2" s="1"/>
  <c r="I282" i="2"/>
  <c r="E282" i="4"/>
  <c r="I273" i="8"/>
  <c r="I272" i="8"/>
  <c r="I271" i="8"/>
  <c r="I270" i="8"/>
  <c r="I269" i="8"/>
  <c r="I268" i="8"/>
  <c r="I267" i="8"/>
  <c r="I266" i="8"/>
  <c r="I265" i="8"/>
  <c r="I264" i="8"/>
  <c r="I263" i="8"/>
  <c r="I262" i="8"/>
  <c r="I261" i="8"/>
  <c r="I260" i="8"/>
  <c r="I259" i="8"/>
  <c r="I273" i="6"/>
  <c r="I272" i="6"/>
  <c r="I271" i="6"/>
  <c r="I270" i="6"/>
  <c r="I269" i="6"/>
  <c r="I268" i="6"/>
  <c r="I267" i="6"/>
  <c r="I266" i="6"/>
  <c r="I265" i="6"/>
  <c r="I264" i="6"/>
  <c r="I263" i="6"/>
  <c r="I262" i="6"/>
  <c r="I261" i="6"/>
  <c r="I260" i="6"/>
  <c r="I259" i="6"/>
  <c r="E259" i="6"/>
  <c r="E275" i="6" s="1"/>
  <c r="E259" i="5"/>
  <c r="E259" i="4"/>
  <c r="I273" i="2"/>
  <c r="I272" i="2"/>
  <c r="I271" i="2"/>
  <c r="I270" i="2"/>
  <c r="I269" i="2"/>
  <c r="I268" i="2"/>
  <c r="I267" i="2"/>
  <c r="I266" i="2"/>
  <c r="I265" i="2"/>
  <c r="I264" i="2"/>
  <c r="I263" i="2"/>
  <c r="I262" i="2"/>
  <c r="I261" i="2"/>
  <c r="I260" i="2"/>
  <c r="I259" i="2"/>
  <c r="E259" i="2"/>
  <c r="E275" i="5" l="1"/>
  <c r="K259" i="5"/>
  <c r="K275" i="5" s="1"/>
  <c r="I275" i="6"/>
  <c r="E275" i="2"/>
  <c r="K259" i="2"/>
  <c r="K275" i="2" s="1"/>
  <c r="I275" i="2"/>
  <c r="E275" i="4"/>
  <c r="I256" i="8"/>
  <c r="I255" i="8"/>
  <c r="I254" i="8"/>
  <c r="I253" i="8"/>
  <c r="I252" i="8"/>
  <c r="I251" i="8"/>
  <c r="I250" i="8"/>
  <c r="I249" i="8"/>
  <c r="I248" i="8"/>
  <c r="I247" i="8"/>
  <c r="I256" i="6"/>
  <c r="I255" i="6"/>
  <c r="I254" i="6"/>
  <c r="I253" i="6"/>
  <c r="I252" i="6"/>
  <c r="I251" i="6"/>
  <c r="I250" i="6"/>
  <c r="I249" i="6"/>
  <c r="I248" i="6"/>
  <c r="I247" i="6"/>
  <c r="E247" i="6"/>
  <c r="E258" i="6" s="1"/>
  <c r="E247" i="5"/>
  <c r="E247" i="4"/>
  <c r="E258" i="5" l="1"/>
  <c r="K247" i="5"/>
  <c r="K258" i="5" s="1"/>
  <c r="I258" i="6"/>
  <c r="E258" i="4"/>
  <c r="I256" i="2"/>
  <c r="I255" i="2"/>
  <c r="I254" i="2"/>
  <c r="I253" i="2"/>
  <c r="I252" i="2"/>
  <c r="I251" i="2"/>
  <c r="I250" i="2"/>
  <c r="I249" i="2"/>
  <c r="I248" i="2"/>
  <c r="I247" i="2"/>
  <c r="E247" i="2"/>
  <c r="E258" i="2" l="1"/>
  <c r="K247" i="2"/>
  <c r="K258" i="2" s="1"/>
  <c r="I258" i="2"/>
  <c r="I244" i="8"/>
  <c r="I243" i="8"/>
  <c r="I242" i="8"/>
  <c r="I241" i="8"/>
  <c r="I240" i="8"/>
  <c r="I239" i="8"/>
  <c r="I238" i="8"/>
  <c r="I237" i="8"/>
  <c r="I236" i="8"/>
  <c r="I235" i="8"/>
  <c r="I234" i="8"/>
  <c r="I233" i="8"/>
  <c r="I244" i="6"/>
  <c r="I243" i="6"/>
  <c r="I242" i="6"/>
  <c r="I241" i="6"/>
  <c r="I240" i="6"/>
  <c r="I239" i="6"/>
  <c r="I238" i="6"/>
  <c r="I237" i="6"/>
  <c r="I236" i="6"/>
  <c r="I235" i="6"/>
  <c r="I234" i="6"/>
  <c r="I233" i="6"/>
  <c r="E233" i="6"/>
  <c r="E246" i="6" s="1"/>
  <c r="E233" i="5"/>
  <c r="E233" i="4"/>
  <c r="I244" i="2"/>
  <c r="I243" i="2"/>
  <c r="I242" i="2"/>
  <c r="I241" i="2"/>
  <c r="I240" i="2"/>
  <c r="I239" i="2"/>
  <c r="I238" i="2"/>
  <c r="I237" i="2"/>
  <c r="I236" i="2"/>
  <c r="I235" i="2"/>
  <c r="I234" i="2"/>
  <c r="I233" i="2"/>
  <c r="E233" i="2"/>
  <c r="E246" i="5" l="1"/>
  <c r="K233" i="5"/>
  <c r="K246" i="5" s="1"/>
  <c r="I246" i="6"/>
  <c r="E246" i="2"/>
  <c r="K233" i="2"/>
  <c r="K246" i="2" s="1"/>
  <c r="I246" i="2"/>
  <c r="E246" i="4"/>
  <c r="I230" i="8"/>
  <c r="I229" i="8"/>
  <c r="I228" i="8"/>
  <c r="I230" i="6"/>
  <c r="I229" i="6"/>
  <c r="I228" i="6"/>
  <c r="E228" i="6"/>
  <c r="E232" i="6" s="1"/>
  <c r="E228" i="5"/>
  <c r="E228" i="4"/>
  <c r="I230" i="2"/>
  <c r="I229" i="2"/>
  <c r="I228" i="2"/>
  <c r="E228" i="2"/>
  <c r="E232" i="5" l="1"/>
  <c r="K228" i="5"/>
  <c r="K232" i="5" s="1"/>
  <c r="I232" i="6"/>
  <c r="E232" i="2"/>
  <c r="K228" i="2"/>
  <c r="K232" i="2" s="1"/>
  <c r="I232" i="2"/>
  <c r="E232" i="4"/>
  <c r="I225" i="8"/>
  <c r="I224" i="8"/>
  <c r="I223" i="8"/>
  <c r="I222" i="8"/>
  <c r="I221" i="8"/>
  <c r="I225" i="6"/>
  <c r="I224" i="6"/>
  <c r="I223" i="6"/>
  <c r="I222" i="6"/>
  <c r="I221" i="6"/>
  <c r="E221" i="6"/>
  <c r="E227" i="6" s="1"/>
  <c r="E221" i="5"/>
  <c r="E221" i="4"/>
  <c r="I225" i="2"/>
  <c r="I224" i="2"/>
  <c r="I223" i="2"/>
  <c r="I222" i="2"/>
  <c r="I221" i="2"/>
  <c r="E221" i="2"/>
  <c r="E227" i="5" l="1"/>
  <c r="K221" i="5"/>
  <c r="K227" i="5" s="1"/>
  <c r="I227" i="6"/>
  <c r="E227" i="2"/>
  <c r="K221" i="2"/>
  <c r="K227" i="2" s="1"/>
  <c r="I227" i="2"/>
  <c r="E227" i="4"/>
  <c r="G211" i="12"/>
  <c r="I218" i="8"/>
  <c r="I217" i="8"/>
  <c r="I216" i="8"/>
  <c r="I215" i="8"/>
  <c r="I214" i="8"/>
  <c r="I213" i="8"/>
  <c r="I211" i="8"/>
  <c r="I210" i="8"/>
  <c r="I209" i="8"/>
  <c r="I208" i="8"/>
  <c r="I207" i="8"/>
  <c r="I218" i="6"/>
  <c r="I217" i="6"/>
  <c r="I216" i="6"/>
  <c r="I215" i="6"/>
  <c r="I214" i="6"/>
  <c r="I213" i="6"/>
  <c r="G213" i="6"/>
  <c r="I212" i="6"/>
  <c r="I211" i="6"/>
  <c r="I210" i="6"/>
  <c r="I209" i="6"/>
  <c r="I208" i="6"/>
  <c r="I207" i="6"/>
  <c r="E207" i="6"/>
  <c r="J212" i="5"/>
  <c r="E207" i="5"/>
  <c r="H213" i="4"/>
  <c r="H375" i="4" s="1"/>
  <c r="I375" i="4" s="1"/>
  <c r="E207" i="4"/>
  <c r="I218" i="2"/>
  <c r="I217" i="2"/>
  <c r="I216" i="2"/>
  <c r="I215" i="2"/>
  <c r="I214" i="2"/>
  <c r="I213" i="2"/>
  <c r="I212" i="2"/>
  <c r="I211" i="2"/>
  <c r="I210" i="2"/>
  <c r="I209" i="2"/>
  <c r="I208" i="2"/>
  <c r="I207" i="2"/>
  <c r="E207" i="2"/>
  <c r="E220" i="5" l="1"/>
  <c r="K207" i="5"/>
  <c r="K220" i="5" s="1"/>
  <c r="I220" i="6"/>
  <c r="E220" i="2"/>
  <c r="K207" i="2"/>
  <c r="K220" i="2" s="1"/>
  <c r="I220" i="2"/>
  <c r="E220" i="4"/>
  <c r="E213" i="6"/>
  <c r="E220" i="6" s="1"/>
  <c r="G373" i="9"/>
  <c r="G218" i="12"/>
  <c r="I212" i="8"/>
  <c r="I204" i="8" l="1"/>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204" i="6"/>
  <c r="I203" i="6"/>
  <c r="I202" i="6"/>
  <c r="I201" i="6"/>
  <c r="I200" i="6"/>
  <c r="I199" i="6"/>
  <c r="I198" i="6"/>
  <c r="I197" i="6"/>
  <c r="I196" i="6"/>
  <c r="I195" i="6"/>
  <c r="I194" i="6"/>
  <c r="I193" i="6"/>
  <c r="I192" i="6"/>
  <c r="I191" i="6"/>
  <c r="I190" i="6"/>
  <c r="I189" i="6"/>
  <c r="I188" i="6"/>
  <c r="I187" i="6"/>
  <c r="I186" i="6"/>
  <c r="I185" i="6"/>
  <c r="I184" i="6"/>
  <c r="I183" i="6"/>
  <c r="I182" i="6"/>
  <c r="I181" i="6"/>
  <c r="I180" i="6"/>
  <c r="I179" i="6"/>
  <c r="I178" i="6"/>
  <c r="I177" i="6"/>
  <c r="I176" i="6"/>
  <c r="I175" i="6"/>
  <c r="I174" i="6"/>
  <c r="I173" i="6"/>
  <c r="I172" i="6"/>
  <c r="I171" i="6"/>
  <c r="I170" i="6"/>
  <c r="I169" i="6"/>
  <c r="I168" i="6"/>
  <c r="I167" i="6"/>
  <c r="I166" i="6"/>
  <c r="I165" i="6"/>
  <c r="I164" i="6"/>
  <c r="E164" i="6"/>
  <c r="E206" i="6" s="1"/>
  <c r="E164" i="5"/>
  <c r="G167" i="4"/>
  <c r="E164" i="4"/>
  <c r="I204" i="2"/>
  <c r="I203" i="2"/>
  <c r="I202" i="2"/>
  <c r="I201" i="2"/>
  <c r="I200" i="2"/>
  <c r="I199" i="2"/>
  <c r="I198" i="2"/>
  <c r="I197" i="2"/>
  <c r="I196" i="2"/>
  <c r="I195" i="2"/>
  <c r="I194" i="2"/>
  <c r="I193" i="2"/>
  <c r="I192" i="2"/>
  <c r="I191" i="2"/>
  <c r="I190" i="2"/>
  <c r="I189" i="2"/>
  <c r="I188" i="2"/>
  <c r="I187" i="2"/>
  <c r="I186" i="2"/>
  <c r="I185" i="2"/>
  <c r="I184" i="2"/>
  <c r="I183" i="2"/>
  <c r="I182" i="2"/>
  <c r="I181" i="2"/>
  <c r="I180" i="2"/>
  <c r="I179" i="2"/>
  <c r="I178" i="2"/>
  <c r="I177" i="2"/>
  <c r="I176" i="2"/>
  <c r="I175" i="2"/>
  <c r="I174" i="2"/>
  <c r="I173" i="2"/>
  <c r="I172" i="2"/>
  <c r="I171" i="2"/>
  <c r="I170" i="2"/>
  <c r="I169" i="2"/>
  <c r="I168" i="2"/>
  <c r="I167" i="2"/>
  <c r="I166" i="2"/>
  <c r="I165" i="2"/>
  <c r="I164" i="2"/>
  <c r="E164" i="2"/>
  <c r="E206" i="5" l="1"/>
  <c r="K164" i="5"/>
  <c r="K206" i="5" s="1"/>
  <c r="I206" i="6"/>
  <c r="E206" i="2"/>
  <c r="K164" i="2"/>
  <c r="K206" i="2" s="1"/>
  <c r="I206" i="2"/>
  <c r="G206" i="4"/>
  <c r="E167" i="4"/>
  <c r="E206" i="4" s="1"/>
  <c r="G375" i="4"/>
  <c r="I161" i="8"/>
  <c r="I160" i="8"/>
  <c r="I159" i="8"/>
  <c r="H158" i="8"/>
  <c r="G375" i="8"/>
  <c r="I157" i="8"/>
  <c r="I156" i="8"/>
  <c r="I155" i="8"/>
  <c r="I154" i="8"/>
  <c r="I153" i="8"/>
  <c r="I152" i="8"/>
  <c r="I151" i="8"/>
  <c r="I150" i="8"/>
  <c r="I149" i="8"/>
  <c r="I148" i="8"/>
  <c r="I147" i="8"/>
  <c r="I146" i="8"/>
  <c r="I145" i="8"/>
  <c r="I144" i="8"/>
  <c r="I143" i="8"/>
  <c r="I142" i="8"/>
  <c r="I161" i="6"/>
  <c r="I160" i="6"/>
  <c r="I159" i="6"/>
  <c r="I158" i="6"/>
  <c r="I157" i="6"/>
  <c r="I156" i="6"/>
  <c r="I155" i="6"/>
  <c r="I154" i="6"/>
  <c r="I153" i="6"/>
  <c r="I152" i="6"/>
  <c r="I151" i="6"/>
  <c r="I150" i="6"/>
  <c r="I149" i="6"/>
  <c r="I148" i="6"/>
  <c r="I147" i="6"/>
  <c r="I146" i="6"/>
  <c r="I145" i="6"/>
  <c r="I144" i="6"/>
  <c r="I143" i="6"/>
  <c r="I142" i="6"/>
  <c r="E142" i="6"/>
  <c r="E163" i="6" s="1"/>
  <c r="E142" i="5"/>
  <c r="E142" i="4"/>
  <c r="I161" i="2"/>
  <c r="I160" i="2"/>
  <c r="I159" i="2"/>
  <c r="I158" i="2"/>
  <c r="I157" i="2"/>
  <c r="I156" i="2"/>
  <c r="I155" i="2"/>
  <c r="I154" i="2"/>
  <c r="I153" i="2"/>
  <c r="I152" i="2"/>
  <c r="I151" i="2"/>
  <c r="I150" i="2"/>
  <c r="I149" i="2"/>
  <c r="I148" i="2"/>
  <c r="I147" i="2"/>
  <c r="I146" i="2"/>
  <c r="I145" i="2"/>
  <c r="I144" i="2"/>
  <c r="I143" i="2"/>
  <c r="I142" i="2"/>
  <c r="E142" i="2"/>
  <c r="E163" i="5" l="1"/>
  <c r="K142" i="5"/>
  <c r="K163" i="5" s="1"/>
  <c r="I163" i="6"/>
  <c r="E163" i="2"/>
  <c r="K142" i="2"/>
  <c r="K163" i="2" s="1"/>
  <c r="I163" i="2"/>
  <c r="E163" i="4"/>
  <c r="H163" i="8"/>
  <c r="I163" i="8" s="1"/>
  <c r="I158" i="8"/>
  <c r="I139" i="8"/>
  <c r="I138" i="8"/>
  <c r="I137" i="8"/>
  <c r="I136" i="8"/>
  <c r="I135" i="8"/>
  <c r="I134" i="8"/>
  <c r="I133" i="8"/>
  <c r="I139" i="6"/>
  <c r="I138" i="6"/>
  <c r="I137" i="6"/>
  <c r="I136" i="6"/>
  <c r="I135" i="6"/>
  <c r="I134" i="6"/>
  <c r="I133" i="6"/>
  <c r="E133" i="6"/>
  <c r="E141" i="6" s="1"/>
  <c r="E133" i="5"/>
  <c r="E133" i="4"/>
  <c r="I139" i="2"/>
  <c r="I138" i="2"/>
  <c r="I137" i="2"/>
  <c r="I136" i="2"/>
  <c r="I135" i="2"/>
  <c r="I134" i="2"/>
  <c r="I133" i="2"/>
  <c r="E133" i="2"/>
  <c r="E141" i="5" l="1"/>
  <c r="K133" i="5"/>
  <c r="K141" i="5" s="1"/>
  <c r="I141" i="6"/>
  <c r="E141" i="2"/>
  <c r="K133" i="2"/>
  <c r="K141" i="2" s="1"/>
  <c r="I141" i="2"/>
  <c r="E141" i="4"/>
  <c r="H375" i="8"/>
  <c r="I130" i="8"/>
  <c r="I129" i="8"/>
  <c r="I128" i="8"/>
  <c r="I127" i="8"/>
  <c r="I126" i="8"/>
  <c r="I125" i="8"/>
  <c r="I124" i="8"/>
  <c r="I123" i="8"/>
  <c r="I122" i="8"/>
  <c r="I130" i="6"/>
  <c r="I129" i="6"/>
  <c r="I128" i="6"/>
  <c r="I127" i="6"/>
  <c r="I126" i="6"/>
  <c r="I125" i="6"/>
  <c r="I124" i="6"/>
  <c r="I123" i="6"/>
  <c r="I122" i="6"/>
  <c r="E122" i="6"/>
  <c r="E132" i="6" s="1"/>
  <c r="E122" i="5"/>
  <c r="E122" i="4"/>
  <c r="I130" i="2"/>
  <c r="I129" i="2"/>
  <c r="I128" i="2"/>
  <c r="I127" i="2"/>
  <c r="I126" i="2"/>
  <c r="I125" i="2"/>
  <c r="I124" i="2"/>
  <c r="I123" i="2"/>
  <c r="I122" i="2"/>
  <c r="E122" i="2"/>
  <c r="E132" i="5" l="1"/>
  <c r="K122" i="5"/>
  <c r="K132" i="5" s="1"/>
  <c r="I132" i="6"/>
  <c r="E132" i="2"/>
  <c r="K122" i="2"/>
  <c r="K132" i="2" s="1"/>
  <c r="I132" i="2"/>
  <c r="H373" i="9"/>
  <c r="E132" i="4"/>
  <c r="I119" i="8" l="1"/>
  <c r="I118" i="8"/>
  <c r="I117" i="8"/>
  <c r="I116" i="8"/>
  <c r="I115" i="8"/>
  <c r="I114" i="8"/>
  <c r="I113" i="8"/>
  <c r="I112" i="8"/>
  <c r="I111" i="8"/>
  <c r="I110" i="8"/>
  <c r="I109" i="8"/>
  <c r="I108" i="8"/>
  <c r="I107" i="8"/>
  <c r="I106" i="8"/>
  <c r="I105" i="8"/>
  <c r="I119" i="6"/>
  <c r="I118" i="6"/>
  <c r="I117" i="6"/>
  <c r="I116" i="6"/>
  <c r="I115" i="6"/>
  <c r="I114" i="6"/>
  <c r="I113" i="6"/>
  <c r="I112" i="6"/>
  <c r="I111" i="6"/>
  <c r="I110" i="6"/>
  <c r="I109" i="6"/>
  <c r="I108" i="6"/>
  <c r="I107" i="6"/>
  <c r="I106" i="6"/>
  <c r="I105" i="6"/>
  <c r="E105" i="6"/>
  <c r="E121" i="6" s="1"/>
  <c r="J377" i="5"/>
  <c r="E105" i="5"/>
  <c r="E105" i="4"/>
  <c r="I119" i="2"/>
  <c r="I118" i="2"/>
  <c r="I117" i="2"/>
  <c r="I116" i="2"/>
  <c r="I115" i="2"/>
  <c r="I114" i="2"/>
  <c r="I113" i="2"/>
  <c r="I112" i="2"/>
  <c r="I111" i="2"/>
  <c r="I109" i="2"/>
  <c r="I108" i="2"/>
  <c r="I107" i="2"/>
  <c r="I106" i="2"/>
  <c r="I105" i="2"/>
  <c r="E105" i="2"/>
  <c r="E121" i="5" l="1"/>
  <c r="K105" i="5"/>
  <c r="K121" i="5" s="1"/>
  <c r="I121" i="6"/>
  <c r="E121" i="2"/>
  <c r="K105" i="2"/>
  <c r="K121" i="2" s="1"/>
  <c r="E121" i="4"/>
  <c r="J375" i="2"/>
  <c r="J377" i="2" s="1"/>
  <c r="J379" i="6" s="1"/>
  <c r="H375" i="2"/>
  <c r="I110" i="2"/>
  <c r="I121" i="2" s="1"/>
  <c r="I102" i="8" l="1"/>
  <c r="I101" i="8"/>
  <c r="I100" i="8"/>
  <c r="I99" i="8"/>
  <c r="I102" i="6"/>
  <c r="I101" i="6"/>
  <c r="I100" i="6"/>
  <c r="I99" i="6"/>
  <c r="E99" i="6"/>
  <c r="E104" i="6" s="1"/>
  <c r="E99" i="5"/>
  <c r="I102" i="4"/>
  <c r="I101" i="4"/>
  <c r="I100" i="4"/>
  <c r="I99" i="4"/>
  <c r="E99" i="4"/>
  <c r="I102" i="2"/>
  <c r="I101" i="2"/>
  <c r="I100" i="2"/>
  <c r="I99" i="2"/>
  <c r="E99" i="2"/>
  <c r="E104" i="5" l="1"/>
  <c r="K99" i="5"/>
  <c r="K104" i="5" s="1"/>
  <c r="I104" i="6"/>
  <c r="E104" i="2"/>
  <c r="K99" i="2"/>
  <c r="K104" i="2" s="1"/>
  <c r="I104" i="2"/>
  <c r="E104" i="4"/>
  <c r="I96" i="8" l="1"/>
  <c r="I95" i="8"/>
  <c r="I94" i="8"/>
  <c r="I93" i="8"/>
  <c r="I92" i="8"/>
  <c r="I91" i="8"/>
  <c r="I90" i="8"/>
  <c r="I89" i="8"/>
  <c r="I88" i="8"/>
  <c r="I87" i="8"/>
  <c r="I86" i="8"/>
  <c r="I85" i="8"/>
  <c r="I84" i="8"/>
  <c r="I83" i="8"/>
  <c r="I82" i="8"/>
  <c r="I81" i="8"/>
  <c r="I80" i="8"/>
  <c r="I79" i="8"/>
  <c r="I78" i="8"/>
  <c r="I77" i="8"/>
  <c r="I76" i="8"/>
  <c r="I75" i="8"/>
  <c r="I74" i="8"/>
  <c r="I73" i="8"/>
  <c r="I96" i="6"/>
  <c r="I95" i="6"/>
  <c r="I94" i="6"/>
  <c r="I93" i="6"/>
  <c r="I92" i="6"/>
  <c r="I91" i="6"/>
  <c r="I90" i="6"/>
  <c r="I89" i="6"/>
  <c r="I88" i="6"/>
  <c r="I87" i="6"/>
  <c r="I86" i="6"/>
  <c r="I85" i="6"/>
  <c r="I84" i="6"/>
  <c r="I83" i="6"/>
  <c r="I82" i="6"/>
  <c r="I81" i="6"/>
  <c r="I80" i="6"/>
  <c r="I79" i="6"/>
  <c r="I78" i="6"/>
  <c r="I77" i="6"/>
  <c r="I76" i="6"/>
  <c r="I75" i="6"/>
  <c r="I74" i="6"/>
  <c r="I73" i="6"/>
  <c r="E73" i="6"/>
  <c r="E98" i="6" s="1"/>
  <c r="E73" i="5"/>
  <c r="I96" i="4"/>
  <c r="I95" i="4"/>
  <c r="I94" i="4"/>
  <c r="I93" i="4"/>
  <c r="I92" i="4"/>
  <c r="I91" i="4"/>
  <c r="I90" i="4"/>
  <c r="I89" i="4"/>
  <c r="I88" i="4"/>
  <c r="I87" i="4"/>
  <c r="I86" i="4"/>
  <c r="I85" i="4"/>
  <c r="I84" i="4"/>
  <c r="I83" i="4"/>
  <c r="I82" i="4"/>
  <c r="I81" i="4"/>
  <c r="I80" i="4"/>
  <c r="I79" i="4"/>
  <c r="I78" i="4"/>
  <c r="I77" i="4"/>
  <c r="I76" i="4"/>
  <c r="I75" i="4"/>
  <c r="I74" i="4"/>
  <c r="I73" i="4"/>
  <c r="E73" i="4"/>
  <c r="I96" i="2"/>
  <c r="I95" i="2"/>
  <c r="I94" i="2"/>
  <c r="I93" i="2"/>
  <c r="I92" i="2"/>
  <c r="I91" i="2"/>
  <c r="I90" i="2"/>
  <c r="I89" i="2"/>
  <c r="I88" i="2"/>
  <c r="I87" i="2"/>
  <c r="I86" i="2"/>
  <c r="I85" i="2"/>
  <c r="I84" i="2"/>
  <c r="I83" i="2"/>
  <c r="I82" i="2"/>
  <c r="I81" i="2"/>
  <c r="I80" i="2"/>
  <c r="I79" i="2"/>
  <c r="I78" i="2"/>
  <c r="I77" i="2"/>
  <c r="I76" i="2"/>
  <c r="I75" i="2"/>
  <c r="I74" i="2"/>
  <c r="I73" i="2"/>
  <c r="E73" i="2"/>
  <c r="E98" i="5" l="1"/>
  <c r="K73" i="5"/>
  <c r="K98" i="5" s="1"/>
  <c r="I98" i="6"/>
  <c r="E98" i="2"/>
  <c r="K73" i="2"/>
  <c r="K98" i="2" s="1"/>
  <c r="I98" i="2"/>
  <c r="E98" i="4"/>
  <c r="I70" i="8"/>
  <c r="I69" i="8"/>
  <c r="I68" i="8"/>
  <c r="I67" i="8"/>
  <c r="I66" i="8"/>
  <c r="I65" i="8"/>
  <c r="I64" i="8"/>
  <c r="I63" i="8"/>
  <c r="I62" i="8"/>
  <c r="I70" i="6"/>
  <c r="I69" i="6"/>
  <c r="I68" i="6"/>
  <c r="I67" i="6"/>
  <c r="I66" i="6"/>
  <c r="I65" i="6"/>
  <c r="I64" i="6"/>
  <c r="I63" i="6"/>
  <c r="I62" i="6"/>
  <c r="E62" i="6"/>
  <c r="E72" i="6" s="1"/>
  <c r="E62" i="5"/>
  <c r="I70" i="4"/>
  <c r="I69" i="4"/>
  <c r="I68" i="4"/>
  <c r="I67" i="4"/>
  <c r="I66" i="4"/>
  <c r="I65" i="4"/>
  <c r="I64" i="4"/>
  <c r="I63" i="4"/>
  <c r="I62" i="4"/>
  <c r="E62" i="4"/>
  <c r="E72" i="4" s="1"/>
  <c r="I70" i="2"/>
  <c r="I69" i="2"/>
  <c r="I68" i="2"/>
  <c r="I67" i="2"/>
  <c r="I66" i="2"/>
  <c r="I65" i="2"/>
  <c r="I64" i="2"/>
  <c r="I63" i="2"/>
  <c r="I62" i="2"/>
  <c r="E62" i="2"/>
  <c r="E72" i="5" l="1"/>
  <c r="K62" i="5"/>
  <c r="K72" i="5" s="1"/>
  <c r="I72" i="6"/>
  <c r="E72" i="2"/>
  <c r="K62" i="2"/>
  <c r="K72" i="2" s="1"/>
  <c r="I72" i="2"/>
  <c r="I59" i="8"/>
  <c r="I58" i="8"/>
  <c r="I57" i="8"/>
  <c r="I56" i="8"/>
  <c r="I55" i="8"/>
  <c r="I54" i="8"/>
  <c r="I53" i="8"/>
  <c r="I52" i="8"/>
  <c r="I51" i="8"/>
  <c r="I50" i="8"/>
  <c r="I49" i="8"/>
  <c r="I48" i="8"/>
  <c r="I47" i="8"/>
  <c r="I59" i="6"/>
  <c r="I58" i="6"/>
  <c r="I57" i="6"/>
  <c r="I56" i="6"/>
  <c r="I55" i="6"/>
  <c r="I54" i="6"/>
  <c r="I53" i="6"/>
  <c r="I52" i="6"/>
  <c r="I51" i="6"/>
  <c r="I50" i="6"/>
  <c r="I49" i="6"/>
  <c r="I48" i="6"/>
  <c r="I47" i="6"/>
  <c r="E47" i="6"/>
  <c r="E61" i="6" s="1"/>
  <c r="E47" i="5"/>
  <c r="I59" i="4"/>
  <c r="I58" i="4"/>
  <c r="I57" i="4"/>
  <c r="I56" i="4"/>
  <c r="I55" i="4"/>
  <c r="I54" i="4"/>
  <c r="I53" i="4"/>
  <c r="I52" i="4"/>
  <c r="I51" i="4"/>
  <c r="I50" i="4"/>
  <c r="I49" i="4"/>
  <c r="I48" i="4"/>
  <c r="E47" i="4"/>
  <c r="E61" i="4" s="1"/>
  <c r="I59" i="2"/>
  <c r="I58" i="2"/>
  <c r="I57" i="2"/>
  <c r="I56" i="2"/>
  <c r="I55" i="2"/>
  <c r="I54" i="2"/>
  <c r="I53" i="2"/>
  <c r="I52" i="2"/>
  <c r="I51" i="2"/>
  <c r="I50" i="2"/>
  <c r="I49" i="2"/>
  <c r="I48" i="2"/>
  <c r="I47" i="2"/>
  <c r="E47" i="2"/>
  <c r="E61" i="5" l="1"/>
  <c r="K47" i="5"/>
  <c r="K61" i="5" s="1"/>
  <c r="I61" i="6"/>
  <c r="E61" i="2"/>
  <c r="K47" i="2"/>
  <c r="K61" i="2" s="1"/>
  <c r="I61" i="2"/>
  <c r="I44" i="8"/>
  <c r="I43" i="8"/>
  <c r="I44" i="6"/>
  <c r="I46" i="6" s="1"/>
  <c r="E43" i="6"/>
  <c r="E46" i="6" s="1"/>
  <c r="E43" i="5"/>
  <c r="I44" i="4"/>
  <c r="I43" i="4"/>
  <c r="E43" i="4"/>
  <c r="E46" i="4" s="1"/>
  <c r="I44" i="2"/>
  <c r="I43" i="2"/>
  <c r="E43" i="2"/>
  <c r="E46" i="5" l="1"/>
  <c r="K43" i="5"/>
  <c r="K46" i="5" s="1"/>
  <c r="I46" i="2"/>
  <c r="E46" i="2"/>
  <c r="K43" i="2"/>
  <c r="K46" i="2" s="1"/>
  <c r="I31" i="8" l="1"/>
  <c r="I30" i="8"/>
  <c r="I31" i="6"/>
  <c r="I30" i="6"/>
  <c r="I33" i="6" s="1"/>
  <c r="E30" i="6"/>
  <c r="E33" i="6" s="1"/>
  <c r="E30" i="5"/>
  <c r="I31" i="4"/>
  <c r="I30" i="4"/>
  <c r="I31" i="2"/>
  <c r="I30" i="2"/>
  <c r="E30" i="2"/>
  <c r="E33" i="2" s="1"/>
  <c r="E33" i="5" l="1"/>
  <c r="K30" i="5"/>
  <c r="K33" i="5" s="1"/>
  <c r="K30" i="2"/>
  <c r="K33" i="2" s="1"/>
  <c r="I33" i="2"/>
  <c r="I27" i="8"/>
  <c r="I26" i="8"/>
  <c r="I27" i="6"/>
  <c r="I26" i="6"/>
  <c r="I29" i="6" s="1"/>
  <c r="E26" i="6"/>
  <c r="E29" i="6" s="1"/>
  <c r="E26" i="5"/>
  <c r="I27" i="4"/>
  <c r="I26" i="4"/>
  <c r="I27" i="2"/>
  <c r="I26" i="2"/>
  <c r="E26" i="2"/>
  <c r="E29" i="2" s="1"/>
  <c r="E29" i="5" l="1"/>
  <c r="K26" i="5"/>
  <c r="K29" i="5" s="1"/>
  <c r="K26" i="2"/>
  <c r="K29" i="2" s="1"/>
  <c r="I29" i="2"/>
  <c r="I18" i="2"/>
  <c r="I19" i="2"/>
  <c r="I20" i="2"/>
  <c r="I21" i="2"/>
  <c r="I22" i="2"/>
  <c r="I23" i="2"/>
  <c r="I18" i="6" l="1"/>
  <c r="I19" i="6"/>
  <c r="I20" i="6"/>
  <c r="I21" i="6"/>
  <c r="I22" i="6"/>
  <c r="I23" i="6"/>
  <c r="I18" i="4"/>
  <c r="I19" i="4"/>
  <c r="I20" i="4"/>
  <c r="I21" i="4"/>
  <c r="I22" i="4"/>
  <c r="I23" i="4"/>
  <c r="I18" i="8"/>
  <c r="I19" i="8"/>
  <c r="I20" i="8"/>
  <c r="I21" i="8"/>
  <c r="I22" i="8"/>
  <c r="I23" i="8"/>
  <c r="I16" i="8" l="1"/>
  <c r="E16" i="2" l="1"/>
  <c r="K16" i="2" l="1"/>
  <c r="K25" i="2" s="1"/>
  <c r="K375" i="2" s="1"/>
  <c r="E25" i="2"/>
  <c r="E375" i="2" s="1"/>
  <c r="I16" i="2"/>
  <c r="I17" i="8"/>
  <c r="I17" i="6"/>
  <c r="I16" i="6"/>
  <c r="I25" i="6" s="1"/>
  <c r="I375" i="6" s="1"/>
  <c r="E16" i="6"/>
  <c r="E25" i="6" s="1"/>
  <c r="E375" i="6" s="1"/>
  <c r="E16" i="5"/>
  <c r="I17" i="4"/>
  <c r="I16" i="4"/>
  <c r="I17" i="2"/>
  <c r="E25" i="5" l="1"/>
  <c r="K16" i="5"/>
  <c r="K25" i="5" s="1"/>
  <c r="I25" i="2"/>
  <c r="I375" i="2" s="1"/>
  <c r="E375" i="8"/>
  <c r="E375" i="4"/>
  <c r="E367" i="5"/>
  <c r="E324" i="5"/>
  <c r="K324" i="5" s="1"/>
  <c r="E363" i="5"/>
  <c r="K363" i="5" s="1"/>
  <c r="E352" i="5"/>
  <c r="K352" i="5" s="1"/>
  <c r="E330" i="5"/>
  <c r="K330" i="5" s="1"/>
  <c r="E362" i="5"/>
  <c r="K362" i="5" s="1"/>
  <c r="E364" i="5"/>
  <c r="K364" i="5" s="1"/>
  <c r="E353" i="5"/>
  <c r="K353" i="5" s="1"/>
  <c r="E331" i="5"/>
  <c r="K331" i="5" s="1"/>
  <c r="E346" i="5"/>
  <c r="K346" i="5" s="1"/>
  <c r="E337" i="5"/>
  <c r="K337" i="5" s="1"/>
  <c r="E366" i="5"/>
  <c r="K366" i="5" s="1"/>
  <c r="E355" i="5"/>
  <c r="K355" i="5" s="1"/>
  <c r="E333" i="5"/>
  <c r="E348" i="5"/>
  <c r="K348" i="5" s="1"/>
  <c r="E326" i="5"/>
  <c r="K326" i="5" s="1"/>
  <c r="E340" i="5"/>
  <c r="K340" i="5" s="1"/>
  <c r="E370" i="5"/>
  <c r="K370" i="5" s="1"/>
  <c r="E341" i="5"/>
  <c r="K341" i="5" s="1"/>
  <c r="E349" i="5"/>
  <c r="K349" i="5" s="1"/>
  <c r="E357" i="5"/>
  <c r="K357" i="5" s="1"/>
  <c r="E327" i="5"/>
  <c r="K327" i="5" s="1"/>
  <c r="E371" i="5"/>
  <c r="K371" i="5" s="1"/>
  <c r="E342" i="5"/>
  <c r="K342" i="5" s="1"/>
  <c r="E350" i="5"/>
  <c r="K350" i="5" s="1"/>
  <c r="E358" i="5"/>
  <c r="K358" i="5" s="1"/>
  <c r="E328" i="5"/>
  <c r="K328" i="5" s="1"/>
  <c r="E372" i="5"/>
  <c r="K372" i="5" s="1"/>
  <c r="E343" i="5"/>
  <c r="K343" i="5" s="1"/>
  <c r="E351" i="5"/>
  <c r="K351" i="5" s="1"/>
  <c r="E359" i="5"/>
  <c r="K359" i="5" s="1"/>
  <c r="E329" i="5"/>
  <c r="K329" i="5" s="1"/>
  <c r="E344" i="5"/>
  <c r="K344" i="5" s="1"/>
  <c r="E360" i="5"/>
  <c r="E335" i="5"/>
  <c r="K335" i="5" s="1"/>
  <c r="E345" i="5"/>
  <c r="K345" i="5" s="1"/>
  <c r="E336" i="5"/>
  <c r="K336" i="5" s="1"/>
  <c r="E365" i="5"/>
  <c r="K365" i="5" s="1"/>
  <c r="E354" i="5"/>
  <c r="K354" i="5" s="1"/>
  <c r="E332" i="5"/>
  <c r="K332" i="5" s="1"/>
  <c r="E347" i="5"/>
  <c r="K347" i="5" s="1"/>
  <c r="E325" i="5"/>
  <c r="K325" i="5" s="1"/>
  <c r="E356" i="5"/>
  <c r="K356" i="5" s="1"/>
  <c r="E369" i="5"/>
  <c r="K369" i="5" s="1"/>
  <c r="K374" i="5" s="1"/>
  <c r="K339" i="5" l="1"/>
  <c r="K368" i="5"/>
  <c r="K334" i="5"/>
  <c r="K361" i="5"/>
  <c r="K375" i="5"/>
  <c r="E368" i="5"/>
  <c r="E374" i="5"/>
  <c r="E334" i="5"/>
  <c r="E361" i="5"/>
  <c r="E339" i="5"/>
  <c r="E375" i="5" l="1"/>
</calcChain>
</file>

<file path=xl/sharedStrings.xml><?xml version="1.0" encoding="utf-8"?>
<sst xmlns="http://schemas.openxmlformats.org/spreadsheetml/2006/main" count="5081" uniqueCount="169">
  <si>
    <t>FORMATO 2</t>
  </si>
  <si>
    <t>FECHA:</t>
  </si>
  <si>
    <t>JUNTA LOCAL/ DISTRITAL</t>
  </si>
  <si>
    <t>TOTAL DE CASILLAS APROBADAS</t>
  </si>
  <si>
    <t xml:space="preserve">TIPO DE URNA </t>
  </si>
  <si>
    <t xml:space="preserve">T= translúcidas </t>
  </si>
  <si>
    <t>V= Con ventanillas</t>
  </si>
  <si>
    <t>FORMATO 1</t>
  </si>
  <si>
    <t>FORMATO 3</t>
  </si>
  <si>
    <t>FORMATO 5</t>
  </si>
  <si>
    <t>FORMATO 4</t>
  </si>
  <si>
    <t>FORMATO 6</t>
  </si>
  <si>
    <t>FORMATO 7</t>
  </si>
  <si>
    <t>% DE RECUPERACIÓN</t>
  </si>
  <si>
    <t>JL</t>
  </si>
  <si>
    <t>FORMATO 8</t>
  </si>
  <si>
    <t>JUNTA LOCAL / DISTRITAL</t>
  </si>
  <si>
    <t>FORMATO 10</t>
  </si>
  <si>
    <t>DEL PROCESO ELECTORAL FEDERAL 2014-2015</t>
  </si>
  <si>
    <t>APLICADORES DE LÍQUIDO INDELEBLE</t>
  </si>
  <si>
    <t>EXISTENCIAS TOTALES DE CAJAS PAQUETE ELECTORAL 
(pza)</t>
  </si>
  <si>
    <t>CAJAS PAQUETE ELECTORAL RECUPERADAS 
DE LAS CASILLAS
(pza)</t>
  </si>
  <si>
    <t>EXISTENCIAS TOTALES DE CAJAS PAQUETE ELECTORAL EN BUEN ESTADO
 (pza)</t>
  </si>
  <si>
    <t>CAJAS PAQUETE ELECTORAL NO USADAS EN LAS ELECCIONES 
(pza)</t>
  </si>
  <si>
    <t>CAJAS PAQUETE ELECTORAL ENTREGADAS A LAS CASILLAS 
(pza)</t>
  </si>
  <si>
    <t>EXISTENCIAS TOTALES DE MAMPARAS ESPECIALES 
(pza)</t>
  </si>
  <si>
    <t>MAMPARAS ESPECIALES ENTREGADAS A LAS CASILLAS 
(pza)</t>
  </si>
  <si>
    <t>MAMPARAS ESPECIALES NO USADAS EN LAS ELECCIONES 
(pza)</t>
  </si>
  <si>
    <t>MAMPARAS ESPECIALES RECUPERADAS DE LAS CASILLAS 
(pza)</t>
  </si>
  <si>
    <t>EXISTENCIAS TOTALES DE MAMPARAS ESPECIALES EN BUEN ESTADO
 (pza)</t>
  </si>
  <si>
    <t>EXISTENCIAS TOTALES DE MARCADORAS DE CREDENCIALES 
(pza)</t>
  </si>
  <si>
    <t>MARCADORAS DE CREDENCIALES ENTREGADAS A LAS CASILLAS 
(pza)</t>
  </si>
  <si>
    <t>MARCADORAS DE CREDENCIALES NO USADAS EN LAS ELECCIONES 
(pza)</t>
  </si>
  <si>
    <t>MARCADORAS DE CREDENCIALES RECUPERADAS 
DE LAS CASILLAS
(pza)</t>
  </si>
  <si>
    <t>EXISTENCIAS TOTALES DE MARCADORAS DE CREDENCIALES EN BUEN ESTADO
(pza)</t>
  </si>
  <si>
    <t>EXISTENCIAS TOTALES DE MARCADORES DE BOLETAS 
(pza)</t>
  </si>
  <si>
    <t>MARCADORES DE BOLETAS ENTREGADOS A LAS CASILLAS 
(pza)</t>
  </si>
  <si>
    <t>MARCADORES DE BOLETAS NO USADOS EN LAS ELECCIONES 
(pza)</t>
  </si>
  <si>
    <t>EXISTENCIAS TOTALES DE MARCADORES DE BOLETAS EN BUEN ESTADO COMPLETOS
 (pza)</t>
  </si>
  <si>
    <t>EXISTENCIAS TOTALES DE SACAPUNTAS DOBLE 
(pza)</t>
  </si>
  <si>
    <t>RECUPERADOS DE LAS CASILLAS
(pza)</t>
  </si>
  <si>
    <t>EXISTENCIAS TOTALES DE LÍQUIDO INDELEBLE
(pza)</t>
  </si>
  <si>
    <t>TOTAL DE CAJAS CON LÍQUIDO INDELEBLE
(pza)</t>
  </si>
  <si>
    <t xml:space="preserve">REPORTE  DE  EXISTENCIAS  DE  CANCELES  ELECTORALES PORTÁTILES </t>
  </si>
  <si>
    <t xml:space="preserve">REPORTE  DE  EXISTENCIAS  DE  CAJAS PAQUETE ELECTORAL </t>
  </si>
  <si>
    <t xml:space="preserve">REPORTE  DE  EXISTENCIAS  DE  MAMPARAS ESPECIALES </t>
  </si>
  <si>
    <t>REPORTE DE EXISTENCIAS DE MARCADORAS DE CREDENCIALES</t>
  </si>
  <si>
    <t>REPORTE DE EXISTENCIAS DE MARCADORES DE BOLETAS, SUJETADORES Y SACAPUNTAS</t>
  </si>
  <si>
    <t>REPORTE DE EXISTENCIAS DE APLICADORES DE LÍQUIDO INDELEBLE</t>
  </si>
  <si>
    <t>RECIBIDOS DE LA DEOE
(pza)</t>
  </si>
  <si>
    <t>NO USADOS EN LAS ELECCIONES
(pza)</t>
  </si>
  <si>
    <t>DEL PROCESO ELECTORAL FEDERAL 2017-2018</t>
  </si>
  <si>
    <t>REPORTE  DE  EXISTENCIAS  DE  URNAS DE LA ELECCIÓN DE PRESIDENCIA O PRESIDENTE</t>
  </si>
  <si>
    <t>REPORTE  DE  EXISTENCIAS  DE  URNAS DE LA ELECCIÓN DE SENADURÍAS O SENADORES</t>
  </si>
  <si>
    <t xml:space="preserve">REPORTE  DE  EXISTENCIAS  DE  URNAS DE LA ELECCIÓN DE DIPUTACIONES O DIPUTADOS FEDERALES </t>
  </si>
  <si>
    <t>EXISTENCIAS TOTALES DE URNAS DE PRESIDENCIA
(pza)</t>
  </si>
  <si>
    <t>URNAS DE PRESIDENCIA ENTREGADAS A LAS CASILLAS 
(pza)</t>
  </si>
  <si>
    <t>URNAS DE PRESIDENCIA NO USADAS EN LAS ELECCIONES 
(pza)</t>
  </si>
  <si>
    <t>URNAS DE PRESIDENCIA RECUPERADAS DE LAS CASILLAS 
(pza)</t>
  </si>
  <si>
    <t>EXISTENCIAS TOTALES DE URNAS DE SENADURÍAS
(pza)</t>
  </si>
  <si>
    <t>URNAS DE SENADURÍAS ENTREGADAS A LAS CASILLAS 
(pza)</t>
  </si>
  <si>
    <t>URNAS DE SENADURÍAS NO USADAS EN LAS ELECCIONES 
(pza)</t>
  </si>
  <si>
    <t>URNAS DE SENADURÍAS RECUPERADAS DE LAS CASILLAS 
(pza)</t>
  </si>
  <si>
    <t>EXISTENCIAS TOTALES DE URNAS EN BUEN ESTADO DE SENADURÍAS
(pza)</t>
  </si>
  <si>
    <t>EXISTENCIAS TOTALES DE URNAS DE DIPUTACIONES
(pza)</t>
  </si>
  <si>
    <t>URNAS DE DIPUTACIONES ENTREGADAS A LAS CASILLAS 
(pza)</t>
  </si>
  <si>
    <t>URNAS DE DIPUTACIONES NO USADAS EN LAS ELECCIONES 
(pza)</t>
  </si>
  <si>
    <t>URNAS DE DIPUTACIONES RECUPERADAS DE LAS CASILLAS 
(pza)</t>
  </si>
  <si>
    <t>EXISTENCIAS TOTALES DE URNAS EN BUEN ESTADO DE DIPUTACIONES
(pza)</t>
  </si>
  <si>
    <t>FALTANTES
ETIQUETA
INE</t>
  </si>
  <si>
    <t>BAJA CALIFORNIA</t>
  </si>
  <si>
    <t>EXISTENCIAS TOTALES DE URNAS EN BUEN ESTADO DE PRESIDENCIA
(pza)</t>
  </si>
  <si>
    <t>T</t>
  </si>
  <si>
    <t>V</t>
  </si>
  <si>
    <t>T, V</t>
  </si>
  <si>
    <t>ENTIDAD</t>
  </si>
  <si>
    <t>BAJA CALIFORNIA SUR</t>
  </si>
  <si>
    <t>CAMPECHE</t>
  </si>
  <si>
    <t>COAHUILA</t>
  </si>
  <si>
    <t>COLIMA</t>
  </si>
  <si>
    <t>CHIAPAS</t>
  </si>
  <si>
    <t>CHIHUAHUA</t>
  </si>
  <si>
    <t>CIUDAD DE MÉXICO</t>
  </si>
  <si>
    <t>DURANGO</t>
  </si>
  <si>
    <t>GUANAJUATO</t>
  </si>
  <si>
    <t>GUERRERO</t>
  </si>
  <si>
    <t>HIDALGO</t>
  </si>
  <si>
    <t>JALISCO</t>
  </si>
  <si>
    <t>MÉXICO</t>
  </si>
  <si>
    <t>MICHOACAN</t>
  </si>
  <si>
    <t>MORELOS</t>
  </si>
  <si>
    <t>NAYARIT</t>
  </si>
  <si>
    <t>NUEVO LEÓN</t>
  </si>
  <si>
    <t>OAXACA</t>
  </si>
  <si>
    <t>PUEBLA</t>
  </si>
  <si>
    <t>QUERETARO</t>
  </si>
  <si>
    <t>QUINTANA ROO</t>
  </si>
  <si>
    <t>SAN LUIS POTOSÍ</t>
  </si>
  <si>
    <t>SINALOA</t>
  </si>
  <si>
    <t>SONORA</t>
  </si>
  <si>
    <t>TABASCO</t>
  </si>
  <si>
    <t>TAMAULIPAS</t>
  </si>
  <si>
    <t>TLAXCALA</t>
  </si>
  <si>
    <t>VERACRUZ</t>
  </si>
  <si>
    <t>YUCATAN</t>
  </si>
  <si>
    <t>ZACATECAS</t>
  </si>
  <si>
    <t>AGUASCALIENTES</t>
  </si>
  <si>
    <t>V: 533 T: 17</t>
  </si>
  <si>
    <t>T/V</t>
  </si>
  <si>
    <t xml:space="preserve">T y V </t>
  </si>
  <si>
    <t>T y V</t>
  </si>
  <si>
    <t>v</t>
  </si>
  <si>
    <t>T Y V</t>
  </si>
  <si>
    <t>*508</t>
  </si>
  <si>
    <t>451 V y 11 T</t>
  </si>
  <si>
    <t>V y T</t>
  </si>
  <si>
    <t>453 V y 11 T</t>
  </si>
  <si>
    <t>T - V</t>
  </si>
  <si>
    <t xml:space="preserve">T= 4   V=698 </t>
  </si>
  <si>
    <t>T= 11 V=431</t>
  </si>
  <si>
    <t>T=339 
V=13</t>
  </si>
  <si>
    <t>T=4  V= 668</t>
  </si>
  <si>
    <t>T=11 V=409</t>
  </si>
  <si>
    <t xml:space="preserve"> T=356
 V=18</t>
  </si>
  <si>
    <t>T=4     V=572</t>
  </si>
  <si>
    <t>T=5 V=402</t>
  </si>
  <si>
    <t>V=563 T=28</t>
  </si>
  <si>
    <t>V=538 T=28</t>
  </si>
  <si>
    <t>V=539 T=28</t>
  </si>
  <si>
    <t>V  y T</t>
  </si>
  <si>
    <t>T (469) V (450)</t>
  </si>
  <si>
    <t>T (469) V (350)</t>
  </si>
  <si>
    <t>T (469) V (44)</t>
  </si>
  <si>
    <t>T= 548 V=303</t>
  </si>
  <si>
    <t>T=447 V=238</t>
  </si>
  <si>
    <t>T=576 V=9</t>
  </si>
  <si>
    <t>T= 496 V= 143</t>
  </si>
  <si>
    <t>T=1 V=626</t>
  </si>
  <si>
    <t>T=357 V=200</t>
  </si>
  <si>
    <t>T=12
V= 551</t>
  </si>
  <si>
    <t>T=548 V=27</t>
  </si>
  <si>
    <t>T=447 V=122</t>
  </si>
  <si>
    <t>T= 513 V= 74</t>
  </si>
  <si>
    <t>T=386 V=107</t>
  </si>
  <si>
    <t>T=14
V=435</t>
  </si>
  <si>
    <t>T=447 V=5</t>
  </si>
  <si>
    <t>T=6 V=555</t>
  </si>
  <si>
    <t>T=1 V=631</t>
  </si>
  <si>
    <t>T=378 V=3</t>
  </si>
  <si>
    <t>TOTAL</t>
  </si>
  <si>
    <t>MICHOACÁN</t>
  </si>
  <si>
    <t>QUERÉTARO</t>
  </si>
  <si>
    <t>YUCATÁN</t>
  </si>
  <si>
    <t>YUCÁTAN</t>
  </si>
  <si>
    <t>EXISTENCIAS TOTALES DE INSTRUCTIVO DE ARMADO DE MAMPARAS 
ESPECIALES
(pza)</t>
  </si>
  <si>
    <t>LAMPARA DE LUZ ULTRAVIOLETA EN BUEN ESTADO</t>
  </si>
  <si>
    <t>CUENTAHILOS
EN BUEN ESTADO</t>
  </si>
  <si>
    <t>DECODIFICADOR MEDIDAS DE SEGURIDAD PARA BOLETAS Y ACTAS ELECTORALES EN BUEN ESTADO</t>
  </si>
  <si>
    <t>CALCULADORAS EN BUEN ESTADO</t>
  </si>
  <si>
    <t xml:space="preserve">TOTAL </t>
  </si>
  <si>
    <t>ENTREGADOS A LAS CASILLAS 
(pza)</t>
  </si>
  <si>
    <t>EXISTENCIAS TOTALES DE CANCELES 
(pza.)</t>
  </si>
  <si>
    <t>CANCELES ENTREGADOS A LAS CASILLAS 
(pza.)</t>
  </si>
  <si>
    <t>CANCELES NO USADOS EN LAS ELECCIONES COMPLETOS
(pza.)</t>
  </si>
  <si>
    <t>CANCELES RECUPERADOS DE LAS CASILLAS 
(pza.)</t>
  </si>
  <si>
    <t>EXISTENCIAS TOTALES DE CANCELES EN BUEN ESTADO COMPLETOS 
(pza.)</t>
  </si>
  <si>
    <t>EXISTENCIAS TOTALES DE INSTRUCTIVO DE ARMADO DE URNAS  
(pza)</t>
  </si>
  <si>
    <t>% DE EXISTENCIAS REUTILIZABLES</t>
  </si>
  <si>
    <t>EXISTENCIAS TOTALES DE SUJETADORES DE MARCADORES DE BOLETAS 
(pz)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</si>
</sst>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25" x14ac:knownFonts="1">
    <font>
      <sz val="11"/>
      <color theme="1"/>
      <name val="Calibri"/>
      <family val="2"/>
      <scheme val="minor"/>
    </font>
    <font>
      <b/>
      <sz val="12"/>
      <name val="Arial"/>
      <family val="2"/>
    </font>
    <font>
      <b/>
      <sz val="11"/>
      <name val="Arial"/>
      <family val="2"/>
    </font>
    <font>
      <b/>
      <sz val="9"/>
      <name val="Arial"/>
      <family val="2"/>
    </font>
    <font>
      <sz val="8"/>
      <name val="Arial"/>
      <family val="2"/>
    </font>
    <font>
      <sz val="10"/>
      <name val="Arial"/>
      <family val="2"/>
    </font>
    <font>
      <sz val="9"/>
      <name val="Arial"/>
      <family val="2"/>
    </font>
    <font>
      <b/>
      <sz val="10"/>
      <name val="Arial"/>
      <family val="2"/>
    </font>
    <font>
      <sz val="11"/>
      <color theme="1"/>
      <name val="Calibri"/>
      <family val="2"/>
      <scheme val="minor"/>
    </font>
    <font>
      <b/>
      <sz val="10"/>
      <color rgb="FF000000"/>
      <name val="Arial"/>
      <family val="2"/>
    </font>
    <font>
      <b/>
      <sz val="11"/>
      <color rgb="FF000000"/>
      <name val="Arial"/>
      <family val="2"/>
    </font>
    <font>
      <sz val="12"/>
      <color theme="1"/>
      <name val="Calibri"/>
      <family val="2"/>
      <scheme val="minor"/>
    </font>
    <font>
      <sz val="12"/>
      <color theme="1"/>
      <name val="Arial"/>
      <family val="2"/>
    </font>
    <font>
      <b/>
      <sz val="11"/>
      <name val="Calibri"/>
      <family val="2"/>
      <scheme val="minor"/>
    </font>
    <font>
      <sz val="11"/>
      <color rgb="FF000000"/>
      <name val="Calibri"/>
      <family val="2"/>
      <scheme val="minor"/>
    </font>
    <font>
      <sz val="11"/>
      <name val="Calibri"/>
      <family val="2"/>
      <scheme val="minor"/>
    </font>
    <font>
      <b/>
      <sz val="11"/>
      <color theme="1"/>
      <name val="Calibri"/>
      <family val="2"/>
      <scheme val="minor"/>
    </font>
    <font>
      <sz val="11"/>
      <color theme="1"/>
      <name val="Arial"/>
      <family val="2"/>
    </font>
    <font>
      <b/>
      <sz val="12"/>
      <color rgb="FF000000"/>
      <name val="Arial"/>
      <family val="2"/>
    </font>
    <font>
      <sz val="10"/>
      <color rgb="FF000000"/>
      <name val="Arial"/>
      <family val="2"/>
    </font>
    <font>
      <sz val="9"/>
      <color rgb="FF000000"/>
      <name val="Arial"/>
      <family val="2"/>
    </font>
    <font>
      <b/>
      <sz val="9"/>
      <name val="Calibri"/>
      <family val="2"/>
      <scheme val="minor"/>
    </font>
    <font>
      <sz val="9"/>
      <color theme="1"/>
      <name val="Calibri"/>
      <family val="2"/>
      <scheme val="minor"/>
    </font>
    <font>
      <sz val="10"/>
      <color theme="1"/>
      <name val="Arial"/>
      <family val="2"/>
    </font>
    <font>
      <b/>
      <sz val="10"/>
      <color theme="1"/>
      <name val="Arial"/>
      <family val="2"/>
    </font>
  </fonts>
  <fills count="6">
    <fill>
      <patternFill patternType="none"/>
    </fill>
    <fill>
      <patternFill patternType="gray125"/>
    </fill>
    <fill>
      <patternFill patternType="solid">
        <fgColor rgb="FFF2DCDB"/>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bgColor indexed="64"/>
      </patternFill>
    </fill>
  </fills>
  <borders count="53">
    <border>
      <left/>
      <right/>
      <top/>
      <bottom/>
      <diagonal/>
    </border>
    <border>
      <left/>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double">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bottom style="double">
        <color indexed="64"/>
      </bottom>
      <diagonal/>
    </border>
    <border>
      <left style="thin">
        <color indexed="64"/>
      </left>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double">
        <color indexed="64"/>
      </right>
      <top style="double">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double">
        <color indexed="64"/>
      </left>
      <right style="thin">
        <color indexed="64"/>
      </right>
      <top style="double">
        <color indexed="64"/>
      </top>
      <bottom style="double">
        <color indexed="64"/>
      </bottom>
      <diagonal/>
    </border>
    <border>
      <left style="thin">
        <color auto="1"/>
      </left>
      <right style="thin">
        <color auto="1"/>
      </right>
      <top style="double">
        <color auto="1"/>
      </top>
      <bottom style="double">
        <color auto="1"/>
      </bottom>
      <diagonal/>
    </border>
    <border>
      <left/>
      <right style="double">
        <color auto="1"/>
      </right>
      <top style="double">
        <color auto="1"/>
      </top>
      <bottom style="double">
        <color auto="1"/>
      </bottom>
      <diagonal/>
    </border>
    <border>
      <left/>
      <right/>
      <top style="double">
        <color auto="1"/>
      </top>
      <bottom style="double">
        <color auto="1"/>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auto="1"/>
      </bottom>
      <diagonal/>
    </border>
    <border>
      <left style="thin">
        <color indexed="64"/>
      </left>
      <right style="double">
        <color indexed="64"/>
      </right>
      <top style="thin">
        <color indexed="64"/>
      </top>
      <bottom style="double">
        <color auto="1"/>
      </bottom>
      <diagonal/>
    </border>
    <border>
      <left style="thin">
        <color indexed="64"/>
      </left>
      <right style="double">
        <color indexed="64"/>
      </right>
      <top style="double">
        <color indexed="64"/>
      </top>
      <bottom style="double">
        <color auto="1"/>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auto="1"/>
      </top>
      <bottom style="thin">
        <color auto="1"/>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indexed="64"/>
      </left>
      <right style="thin">
        <color indexed="64"/>
      </right>
      <top/>
      <bottom style="thin">
        <color auto="1"/>
      </bottom>
      <diagonal/>
    </border>
    <border>
      <left style="thin">
        <color auto="1"/>
      </left>
      <right style="double">
        <color auto="1"/>
      </right>
      <top/>
      <bottom style="thin">
        <color auto="1"/>
      </bottom>
      <diagonal/>
    </border>
    <border>
      <left/>
      <right style="double">
        <color auto="1"/>
      </right>
      <top style="double">
        <color auto="1"/>
      </top>
      <bottom style="thin">
        <color auto="1"/>
      </bottom>
      <diagonal/>
    </border>
    <border>
      <left/>
      <right style="double">
        <color indexed="64"/>
      </right>
      <top style="thin">
        <color indexed="64"/>
      </top>
      <bottom style="thin">
        <color indexed="64"/>
      </bottom>
      <diagonal/>
    </border>
    <border>
      <left/>
      <right style="double">
        <color auto="1"/>
      </right>
      <top/>
      <bottom style="thin">
        <color auto="1"/>
      </bottom>
      <diagonal/>
    </border>
    <border>
      <left/>
      <right style="double">
        <color indexed="64"/>
      </right>
      <top style="thin">
        <color indexed="64"/>
      </top>
      <bottom style="double">
        <color auto="1"/>
      </bottom>
      <diagonal/>
    </border>
    <border>
      <left/>
      <right/>
      <top/>
      <bottom style="double">
        <color indexed="64"/>
      </bottom>
      <diagonal/>
    </border>
  </borders>
  <cellStyleXfs count="2">
    <xf numFmtId="0" fontId="0" fillId="0" borderId="0"/>
    <xf numFmtId="0" fontId="8" fillId="0" borderId="0"/>
  </cellStyleXfs>
  <cellXfs count="332">
    <xf numFmtId="0" fontId="0" fillId="0" borderId="0" xfId="0"/>
    <xf numFmtId="0" fontId="3" fillId="0" borderId="0" xfId="0" applyFont="1" applyFill="1" applyAlignment="1">
      <alignment horizontal="center" wrapText="1"/>
    </xf>
    <xf numFmtId="0" fontId="3" fillId="0" borderId="0" xfId="0" applyFont="1" applyBorder="1" applyAlignment="1"/>
    <xf numFmtId="0" fontId="3" fillId="0" borderId="0" xfId="0" applyFont="1" applyBorder="1" applyAlignment="1">
      <alignment horizontal="right"/>
    </xf>
    <xf numFmtId="0" fontId="0" fillId="0" borderId="0" xfId="0" applyBorder="1"/>
    <xf numFmtId="0" fontId="3" fillId="0" borderId="0" xfId="0" applyFont="1" applyAlignment="1">
      <alignment horizontal="center"/>
    </xf>
    <xf numFmtId="0" fontId="6" fillId="0" borderId="0" xfId="0" applyFont="1" applyBorder="1"/>
    <xf numFmtId="0" fontId="1" fillId="0" borderId="0" xfId="0" applyFont="1" applyAlignment="1"/>
    <xf numFmtId="0" fontId="3" fillId="0" borderId="1" xfId="0" applyFont="1" applyBorder="1" applyAlignment="1" applyProtection="1">
      <protection locked="0"/>
    </xf>
    <xf numFmtId="0" fontId="2" fillId="0" borderId="0" xfId="0" applyFont="1" applyAlignment="1">
      <alignment vertical="center" wrapText="1"/>
    </xf>
    <xf numFmtId="0" fontId="2" fillId="0" borderId="0" xfId="0" applyFont="1" applyAlignment="1">
      <alignment vertical="center"/>
    </xf>
    <xf numFmtId="0" fontId="3" fillId="0" borderId="0" xfId="0" applyFont="1" applyBorder="1" applyAlignment="1" applyProtection="1">
      <protection locked="0"/>
    </xf>
    <xf numFmtId="0" fontId="0" fillId="0" borderId="0" xfId="0" applyAlignment="1">
      <alignment horizontal="left"/>
    </xf>
    <xf numFmtId="14" fontId="0" fillId="0" borderId="1" xfId="0" applyNumberFormat="1" applyBorder="1" applyProtection="1">
      <protection locked="0"/>
    </xf>
    <xf numFmtId="0" fontId="3" fillId="0" borderId="0" xfId="0" applyFont="1" applyBorder="1" applyAlignment="1">
      <alignment horizontal="left"/>
    </xf>
    <xf numFmtId="0" fontId="3" fillId="0" borderId="0" xfId="0" applyFont="1" applyFill="1" applyAlignment="1">
      <alignment horizontal="center" vertical="top" wrapText="1"/>
    </xf>
    <xf numFmtId="0" fontId="0" fillId="0" borderId="0" xfId="0" applyAlignment="1">
      <alignment horizontal="center" vertical="top"/>
    </xf>
    <xf numFmtId="0" fontId="1" fillId="0" borderId="0" xfId="0" applyFont="1" applyAlignment="1">
      <alignment horizontal="center" vertical="top"/>
    </xf>
    <xf numFmtId="0" fontId="2" fillId="0" borderId="0" xfId="0" applyFont="1" applyFill="1" applyAlignment="1">
      <alignment horizontal="center" vertical="top"/>
    </xf>
    <xf numFmtId="0" fontId="2" fillId="0" borderId="0" xfId="0" applyFont="1" applyFill="1" applyAlignment="1">
      <alignment horizontal="center" vertical="top" wrapText="1"/>
    </xf>
    <xf numFmtId="0" fontId="3" fillId="0" borderId="0" xfId="0" applyFont="1" applyAlignment="1">
      <alignment horizontal="center" vertical="top"/>
    </xf>
    <xf numFmtId="0" fontId="3" fillId="0" borderId="0" xfId="0" applyFont="1" applyBorder="1" applyAlignment="1">
      <alignment horizontal="center" vertical="top"/>
    </xf>
    <xf numFmtId="0" fontId="3" fillId="0" borderId="0" xfId="0" applyFont="1" applyBorder="1" applyAlignment="1">
      <alignment horizontal="right"/>
    </xf>
    <xf numFmtId="1" fontId="4" fillId="2" borderId="24" xfId="0" quotePrefix="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center" vertical="center"/>
    </xf>
    <xf numFmtId="0" fontId="10" fillId="3" borderId="31" xfId="0" applyFont="1" applyFill="1" applyBorder="1" applyAlignment="1">
      <alignment horizontal="center" vertical="center"/>
    </xf>
    <xf numFmtId="3" fontId="1" fillId="3" borderId="33" xfId="0" quotePrefix="1" applyNumberFormat="1" applyFont="1" applyFill="1" applyBorder="1" applyAlignment="1">
      <alignment horizontal="center" vertical="center"/>
    </xf>
    <xf numFmtId="0" fontId="12" fillId="0" borderId="0" xfId="0" applyFont="1"/>
    <xf numFmtId="3" fontId="15" fillId="0" borderId="35" xfId="0" quotePrefix="1" applyNumberFormat="1" applyFont="1" applyFill="1" applyBorder="1" applyAlignment="1" applyProtection="1">
      <alignment horizontal="left" vertical="center"/>
      <protection locked="0"/>
    </xf>
    <xf numFmtId="1" fontId="15" fillId="0" borderId="28" xfId="0" quotePrefix="1" applyNumberFormat="1" applyFont="1" applyFill="1" applyBorder="1" applyAlignment="1">
      <alignment horizontal="center" vertical="center"/>
    </xf>
    <xf numFmtId="3" fontId="15" fillId="0" borderId="28" xfId="0" applyNumberFormat="1" applyFont="1" applyFill="1" applyBorder="1" applyAlignment="1">
      <alignment horizontal="center" vertical="center"/>
    </xf>
    <xf numFmtId="3" fontId="15" fillId="0" borderId="28" xfId="0" quotePrefix="1" applyNumberFormat="1" applyFont="1" applyFill="1" applyBorder="1" applyAlignment="1">
      <alignment horizontal="center" vertical="center"/>
    </xf>
    <xf numFmtId="0" fontId="14" fillId="0" borderId="35" xfId="0" applyFont="1" applyFill="1" applyBorder="1" applyAlignment="1">
      <alignment horizontal="left" vertical="center"/>
    </xf>
    <xf numFmtId="1" fontId="14" fillId="0" borderId="28" xfId="0" applyNumberFormat="1" applyFont="1" applyFill="1" applyBorder="1" applyAlignment="1">
      <alignment horizontal="center" vertical="center" shrinkToFit="1"/>
    </xf>
    <xf numFmtId="1" fontId="15" fillId="0" borderId="28" xfId="0" quotePrefix="1" applyNumberFormat="1" applyFont="1" applyFill="1" applyBorder="1" applyAlignment="1" applyProtection="1">
      <alignment horizontal="center" vertical="center"/>
      <protection locked="0"/>
    </xf>
    <xf numFmtId="1" fontId="10" fillId="3" borderId="34" xfId="0" applyNumberFormat="1" applyFont="1" applyFill="1" applyBorder="1" applyAlignment="1">
      <alignment horizontal="center" vertical="center" shrinkToFit="1"/>
    </xf>
    <xf numFmtId="3" fontId="2" fillId="3" borderId="32" xfId="0" quotePrefix="1" applyNumberFormat="1" applyFont="1" applyFill="1" applyBorder="1" applyAlignment="1">
      <alignment horizontal="center" vertical="center"/>
    </xf>
    <xf numFmtId="3" fontId="15" fillId="0" borderId="36" xfId="0" quotePrefix="1" applyNumberFormat="1" applyFont="1" applyFill="1" applyBorder="1" applyAlignment="1" applyProtection="1">
      <alignment horizontal="center" vertical="center"/>
      <protection locked="0"/>
    </xf>
    <xf numFmtId="3" fontId="2" fillId="3" borderId="39" xfId="0" quotePrefix="1" applyNumberFormat="1" applyFont="1" applyFill="1" applyBorder="1" applyAlignment="1">
      <alignment horizontal="center" vertical="center"/>
    </xf>
    <xf numFmtId="0" fontId="15" fillId="0" borderId="28" xfId="0" applyFont="1" applyFill="1" applyBorder="1" applyAlignment="1">
      <alignment horizontal="center" vertical="center" wrapText="1"/>
    </xf>
    <xf numFmtId="3" fontId="0" fillId="0" borderId="0" xfId="0" applyNumberFormat="1" applyAlignment="1">
      <alignment horizontal="center" vertical="top"/>
    </xf>
    <xf numFmtId="0" fontId="11" fillId="0" borderId="0" xfId="0" applyFont="1" applyFill="1"/>
    <xf numFmtId="0" fontId="12" fillId="0" borderId="0" xfId="0" applyFont="1" applyFill="1"/>
    <xf numFmtId="3" fontId="15" fillId="0" borderId="36" xfId="0" quotePrefix="1" applyNumberFormat="1" applyFont="1" applyFill="1" applyBorder="1" applyAlignment="1" applyProtection="1">
      <alignment horizontal="center"/>
      <protection locked="0"/>
    </xf>
    <xf numFmtId="3" fontId="15" fillId="0" borderId="42" xfId="0" applyNumberFormat="1" applyFont="1" applyFill="1" applyBorder="1" applyAlignment="1">
      <alignment horizontal="center" vertical="center"/>
    </xf>
    <xf numFmtId="0" fontId="14" fillId="0" borderId="43" xfId="0" applyFont="1" applyFill="1" applyBorder="1" applyAlignment="1">
      <alignment horizontal="left" vertical="center"/>
    </xf>
    <xf numFmtId="3" fontId="0" fillId="0" borderId="0" xfId="0" applyNumberFormat="1"/>
    <xf numFmtId="0" fontId="0" fillId="0" borderId="0" xfId="0" applyFont="1"/>
    <xf numFmtId="1" fontId="14" fillId="0" borderId="42" xfId="0" applyNumberFormat="1" applyFont="1" applyFill="1" applyBorder="1" applyAlignment="1">
      <alignment horizontal="center" vertical="center" shrinkToFit="1"/>
    </xf>
    <xf numFmtId="3" fontId="7" fillId="3" borderId="32" xfId="0" quotePrefix="1" applyNumberFormat="1" applyFont="1" applyFill="1" applyBorder="1" applyAlignment="1">
      <alignment horizontal="center" vertical="center"/>
    </xf>
    <xf numFmtId="0" fontId="0" fillId="0" borderId="0" xfId="0" applyAlignment="1">
      <alignment wrapText="1"/>
    </xf>
    <xf numFmtId="0" fontId="17" fillId="0" borderId="0" xfId="0" applyFont="1" applyAlignment="1">
      <alignment horizontal="center" vertical="center"/>
    </xf>
    <xf numFmtId="2" fontId="0" fillId="0" borderId="0" xfId="0" applyNumberFormat="1"/>
    <xf numFmtId="3" fontId="15" fillId="0" borderId="23" xfId="0" applyNumberFormat="1" applyFont="1" applyFill="1" applyBorder="1" applyAlignment="1" applyProtection="1">
      <alignment horizontal="center" vertical="center"/>
      <protection locked="0"/>
    </xf>
    <xf numFmtId="3" fontId="15" fillId="0" borderId="40" xfId="0" applyNumberFormat="1" applyFont="1" applyFill="1" applyBorder="1" applyAlignment="1" applyProtection="1">
      <alignment horizontal="center" vertical="center"/>
      <protection locked="0"/>
    </xf>
    <xf numFmtId="1" fontId="10" fillId="3" borderId="52" xfId="0" applyNumberFormat="1" applyFont="1" applyFill="1" applyBorder="1" applyAlignment="1">
      <alignment horizontal="center" vertical="center" shrinkToFit="1"/>
    </xf>
    <xf numFmtId="0" fontId="17" fillId="0" borderId="0" xfId="0" applyFont="1"/>
    <xf numFmtId="3" fontId="10" fillId="3" borderId="39" xfId="0" applyNumberFormat="1" applyFont="1" applyFill="1" applyBorder="1" applyAlignment="1">
      <alignment horizontal="center" vertical="center"/>
    </xf>
    <xf numFmtId="0" fontId="0" fillId="0" borderId="0" xfId="0" applyAlignment="1">
      <alignment vertical="center"/>
    </xf>
    <xf numFmtId="0" fontId="0" fillId="0" borderId="0" xfId="0" applyBorder="1" applyAlignment="1">
      <alignment vertical="center"/>
    </xf>
    <xf numFmtId="3" fontId="15" fillId="0" borderId="44" xfId="0" applyNumberFormat="1" applyFont="1" applyFill="1" applyBorder="1" applyAlignment="1">
      <alignment horizontal="center" vertical="center"/>
    </xf>
    <xf numFmtId="3" fontId="15" fillId="0" borderId="36" xfId="0" applyNumberFormat="1" applyFont="1" applyFill="1" applyBorder="1" applyAlignment="1">
      <alignment horizontal="center" vertical="center"/>
    </xf>
    <xf numFmtId="3" fontId="15" fillId="0" borderId="36" xfId="0" quotePrefix="1" applyNumberFormat="1" applyFont="1" applyFill="1" applyBorder="1" applyAlignment="1">
      <alignment horizontal="center" vertical="center"/>
    </xf>
    <xf numFmtId="0" fontId="0" fillId="0" borderId="0" xfId="0" applyFont="1" applyAlignment="1">
      <alignment wrapText="1"/>
    </xf>
    <xf numFmtId="0" fontId="0" fillId="0" borderId="0" xfId="0" applyFont="1" applyBorder="1"/>
    <xf numFmtId="0" fontId="3" fillId="0" borderId="0" xfId="0" applyFont="1" applyAlignment="1">
      <alignment horizontal="center"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14" fontId="0" fillId="0" borderId="1" xfId="0" applyNumberFormat="1" applyBorder="1" applyAlignment="1" applyProtection="1">
      <alignment horizontal="center" vertical="center"/>
      <protection locked="0"/>
    </xf>
    <xf numFmtId="0" fontId="18" fillId="3" borderId="31" xfId="0" applyFont="1" applyFill="1" applyBorder="1" applyAlignment="1">
      <alignment horizontal="center" vertical="center"/>
    </xf>
    <xf numFmtId="3" fontId="1" fillId="3" borderId="32" xfId="0" quotePrefix="1" applyNumberFormat="1" applyFont="1" applyFill="1" applyBorder="1" applyAlignment="1">
      <alignment horizontal="center" vertical="center"/>
    </xf>
    <xf numFmtId="1" fontId="10" fillId="3" borderId="32" xfId="0" applyNumberFormat="1" applyFont="1" applyFill="1" applyBorder="1" applyAlignment="1">
      <alignment horizontal="center" vertical="center" shrinkToFit="1"/>
    </xf>
    <xf numFmtId="0" fontId="10" fillId="3" borderId="32" xfId="0" applyFont="1" applyFill="1" applyBorder="1" applyAlignment="1">
      <alignment horizontal="center" vertical="center"/>
    </xf>
    <xf numFmtId="3" fontId="10" fillId="3" borderId="32" xfId="0" applyNumberFormat="1" applyFont="1" applyFill="1" applyBorder="1" applyAlignment="1">
      <alignment horizontal="center" vertical="center"/>
    </xf>
    <xf numFmtId="1" fontId="18" fillId="3" borderId="32" xfId="0" applyNumberFormat="1" applyFont="1" applyFill="1" applyBorder="1" applyAlignment="1">
      <alignment horizontal="center" vertical="center" shrinkToFit="1"/>
    </xf>
    <xf numFmtId="3" fontId="15" fillId="0" borderId="48" xfId="0" applyNumberFormat="1" applyFont="1" applyFill="1" applyBorder="1" applyAlignment="1">
      <alignment horizontal="center" vertical="center"/>
    </xf>
    <xf numFmtId="3" fontId="15" fillId="0" borderId="49" xfId="0" applyNumberFormat="1" applyFont="1" applyFill="1" applyBorder="1" applyAlignment="1">
      <alignment horizontal="center" vertical="center"/>
    </xf>
    <xf numFmtId="3" fontId="15" fillId="0" borderId="49" xfId="0" quotePrefix="1" applyNumberFormat="1" applyFont="1" applyFill="1" applyBorder="1" applyAlignment="1">
      <alignment horizontal="center" vertical="center"/>
    </xf>
    <xf numFmtId="3" fontId="15" fillId="0" borderId="49" xfId="0" applyNumberFormat="1" applyFont="1" applyFill="1" applyBorder="1" applyAlignment="1">
      <alignment horizontal="center" vertical="center" wrapText="1"/>
    </xf>
    <xf numFmtId="3" fontId="15" fillId="0" borderId="49" xfId="0" quotePrefix="1" applyNumberFormat="1" applyFont="1" applyFill="1" applyBorder="1" applyAlignment="1">
      <alignment horizontal="center" vertical="center" wrapText="1"/>
    </xf>
    <xf numFmtId="3" fontId="0" fillId="0" borderId="0" xfId="0" applyNumberFormat="1" applyAlignment="1">
      <alignment horizontal="center" vertical="center"/>
    </xf>
    <xf numFmtId="1" fontId="15" fillId="0" borderId="46" xfId="0" quotePrefix="1" applyNumberFormat="1" applyFont="1" applyFill="1" applyBorder="1" applyAlignment="1" applyProtection="1">
      <alignment horizontal="center" vertical="center"/>
      <protection locked="0"/>
    </xf>
    <xf numFmtId="1" fontId="15" fillId="0" borderId="28" xfId="0" quotePrefix="1" applyNumberFormat="1" applyFont="1" applyFill="1" applyBorder="1" applyAlignment="1" applyProtection="1">
      <alignment horizontal="center"/>
      <protection locked="0"/>
    </xf>
    <xf numFmtId="1" fontId="15" fillId="0" borderId="46" xfId="0" quotePrefix="1" applyNumberFormat="1" applyFont="1" applyFill="1" applyBorder="1" applyAlignment="1">
      <alignment horizontal="center" vertical="center"/>
    </xf>
    <xf numFmtId="3" fontId="15" fillId="0" borderId="47" xfId="0" quotePrefix="1" applyNumberFormat="1" applyFont="1" applyFill="1" applyBorder="1" applyAlignment="1" applyProtection="1">
      <alignment horizontal="center" vertical="center"/>
      <protection locked="0"/>
    </xf>
    <xf numFmtId="3" fontId="15" fillId="0" borderId="40" xfId="0" applyNumberFormat="1" applyFont="1" applyFill="1" applyBorder="1" applyAlignment="1" applyProtection="1">
      <alignment horizontal="center"/>
      <protection locked="0"/>
    </xf>
    <xf numFmtId="3" fontId="7" fillId="3" borderId="16" xfId="0" quotePrefix="1" applyNumberFormat="1" applyFont="1" applyFill="1" applyBorder="1" applyAlignment="1">
      <alignment horizontal="center" vertical="center"/>
    </xf>
    <xf numFmtId="3" fontId="3" fillId="0" borderId="0" xfId="0" applyNumberFormat="1" applyFont="1" applyAlignment="1">
      <alignment horizontal="center"/>
    </xf>
    <xf numFmtId="0" fontId="0" fillId="0" borderId="0" xfId="0" applyFill="1"/>
    <xf numFmtId="0" fontId="0" fillId="0" borderId="28" xfId="0" applyFont="1" applyFill="1" applyBorder="1" applyAlignment="1" applyProtection="1">
      <alignment horizontal="center" vertical="center"/>
      <protection locked="0"/>
    </xf>
    <xf numFmtId="0" fontId="0" fillId="0" borderId="36" xfId="0" applyFont="1" applyFill="1" applyBorder="1" applyAlignment="1" applyProtection="1">
      <alignment horizontal="center" vertical="center"/>
      <protection locked="0"/>
    </xf>
    <xf numFmtId="3" fontId="1" fillId="0" borderId="0" xfId="0" applyNumberFormat="1" applyFont="1" applyAlignment="1"/>
    <xf numFmtId="3" fontId="2" fillId="0" borderId="0" xfId="0" applyNumberFormat="1" applyFont="1" applyAlignment="1">
      <alignment vertical="center" wrapText="1"/>
    </xf>
    <xf numFmtId="3" fontId="2" fillId="0" borderId="0" xfId="0" applyNumberFormat="1" applyFont="1" applyAlignment="1">
      <alignment vertical="center"/>
    </xf>
    <xf numFmtId="3" fontId="3" fillId="0" borderId="0" xfId="0" applyNumberFormat="1" applyFont="1" applyBorder="1" applyAlignment="1"/>
    <xf numFmtId="0" fontId="3" fillId="0" borderId="0" xfId="0" applyFont="1" applyBorder="1" applyAlignment="1">
      <alignment horizontal="center"/>
    </xf>
    <xf numFmtId="0" fontId="1" fillId="0" borderId="0" xfId="0" applyFont="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Border="1" applyAlignment="1">
      <alignment horizontal="center" vertical="top"/>
    </xf>
    <xf numFmtId="0" fontId="14" fillId="0" borderId="35" xfId="0" applyFont="1" applyFill="1" applyBorder="1" applyAlignment="1">
      <alignment vertical="center"/>
    </xf>
    <xf numFmtId="0" fontId="9" fillId="0" borderId="35" xfId="0" applyFont="1" applyFill="1" applyBorder="1" applyAlignment="1">
      <alignment vertical="center"/>
    </xf>
    <xf numFmtId="0" fontId="5" fillId="0" borderId="28" xfId="0" applyFont="1" applyFill="1" applyBorder="1" applyAlignment="1">
      <alignment horizontal="center" vertical="center" wrapText="1"/>
    </xf>
    <xf numFmtId="3" fontId="5" fillId="0" borderId="28" xfId="0" quotePrefix="1" applyNumberFormat="1" applyFont="1" applyFill="1" applyBorder="1" applyAlignment="1">
      <alignment horizontal="center" vertical="center"/>
    </xf>
    <xf numFmtId="3" fontId="5" fillId="0" borderId="36" xfId="0" quotePrefix="1" applyNumberFormat="1" applyFont="1" applyFill="1" applyBorder="1" applyAlignment="1">
      <alignment horizontal="center" vertical="center"/>
    </xf>
    <xf numFmtId="3" fontId="5" fillId="0" borderId="35" xfId="0" quotePrefix="1" applyNumberFormat="1" applyFont="1" applyFill="1" applyBorder="1" applyAlignment="1" applyProtection="1">
      <alignment horizontal="left" vertical="center"/>
      <protection locked="0"/>
    </xf>
    <xf numFmtId="1" fontId="5" fillId="0" borderId="28" xfId="0" quotePrefix="1" applyNumberFormat="1" applyFont="1" applyFill="1" applyBorder="1" applyAlignment="1">
      <alignment horizontal="center" vertical="center"/>
    </xf>
    <xf numFmtId="3" fontId="5" fillId="0" borderId="28" xfId="0" applyNumberFormat="1" applyFont="1" applyFill="1" applyBorder="1" applyAlignment="1">
      <alignment horizontal="center" vertical="center"/>
    </xf>
    <xf numFmtId="3" fontId="5" fillId="0" borderId="28" xfId="0" quotePrefix="1" applyNumberFormat="1" applyFont="1" applyFill="1" applyBorder="1" applyAlignment="1" applyProtection="1">
      <alignment horizontal="center" vertical="center"/>
      <protection locked="0"/>
    </xf>
    <xf numFmtId="3" fontId="7" fillId="0" borderId="35" xfId="0" quotePrefix="1" applyNumberFormat="1" applyFont="1" applyFill="1" applyBorder="1" applyAlignment="1" applyProtection="1">
      <alignment horizontal="left" vertical="center"/>
      <protection locked="0"/>
    </xf>
    <xf numFmtId="0" fontId="19" fillId="0" borderId="35" xfId="0" applyFont="1" applyFill="1" applyBorder="1" applyAlignment="1">
      <alignment horizontal="left" vertical="center"/>
    </xf>
    <xf numFmtId="1" fontId="19" fillId="0" borderId="28" xfId="0" applyNumberFormat="1" applyFont="1" applyFill="1" applyBorder="1" applyAlignment="1">
      <alignment horizontal="center" vertical="center" shrinkToFit="1"/>
    </xf>
    <xf numFmtId="0" fontId="9" fillId="0" borderId="35" xfId="0" applyFont="1" applyFill="1" applyBorder="1" applyAlignment="1">
      <alignment horizontal="left" vertical="center"/>
    </xf>
    <xf numFmtId="1" fontId="5" fillId="0" borderId="28" xfId="0" quotePrefix="1" applyNumberFormat="1" applyFont="1" applyFill="1" applyBorder="1" applyAlignment="1" applyProtection="1">
      <alignment horizontal="center" vertical="center"/>
      <protection locked="0"/>
    </xf>
    <xf numFmtId="3" fontId="5" fillId="0" borderId="28" xfId="0" applyNumberFormat="1" applyFont="1" applyFill="1" applyBorder="1" applyAlignment="1" applyProtection="1">
      <alignment horizontal="center" vertical="center"/>
      <protection locked="0"/>
    </xf>
    <xf numFmtId="3" fontId="5" fillId="0" borderId="36" xfId="0" applyNumberFormat="1" applyFont="1" applyFill="1" applyBorder="1" applyAlignment="1" applyProtection="1">
      <alignment horizontal="center" vertical="center"/>
      <protection locked="0"/>
    </xf>
    <xf numFmtId="1" fontId="19" fillId="0" borderId="28" xfId="1" applyNumberFormat="1" applyFont="1" applyFill="1" applyBorder="1" applyAlignment="1">
      <alignment horizontal="center" vertical="center" shrinkToFit="1"/>
    </xf>
    <xf numFmtId="3" fontId="5" fillId="0" borderId="28" xfId="0" applyNumberFormat="1" applyFont="1" applyFill="1" applyBorder="1" applyAlignment="1">
      <alignment horizontal="center" vertical="center" wrapText="1"/>
    </xf>
    <xf numFmtId="3" fontId="5" fillId="0" borderId="28" xfId="0" quotePrefix="1" applyNumberFormat="1" applyFont="1" applyFill="1" applyBorder="1" applyAlignment="1">
      <alignment horizontal="center" vertical="center" wrapText="1"/>
    </xf>
    <xf numFmtId="3" fontId="5" fillId="0" borderId="28" xfId="0" quotePrefix="1" applyNumberFormat="1" applyFont="1" applyFill="1" applyBorder="1" applyAlignment="1" applyProtection="1">
      <alignment horizontal="center" vertical="center" wrapText="1"/>
      <protection locked="0"/>
    </xf>
    <xf numFmtId="0" fontId="9" fillId="0" borderId="37" xfId="0" applyFont="1" applyFill="1" applyBorder="1" applyAlignment="1">
      <alignment horizontal="left" vertical="center"/>
    </xf>
    <xf numFmtId="0" fontId="6" fillId="0" borderId="28" xfId="0" applyFont="1" applyFill="1" applyBorder="1" applyAlignment="1">
      <alignment horizontal="center" vertical="center" wrapText="1"/>
    </xf>
    <xf numFmtId="1" fontId="6" fillId="0" borderId="28" xfId="0" quotePrefix="1" applyNumberFormat="1" applyFont="1" applyFill="1" applyBorder="1" applyAlignment="1">
      <alignment horizontal="center" vertical="center"/>
    </xf>
    <xf numFmtId="1" fontId="20" fillId="0" borderId="28" xfId="0" applyNumberFormat="1" applyFont="1" applyFill="1" applyBorder="1" applyAlignment="1">
      <alignment horizontal="center" vertical="center" shrinkToFit="1"/>
    </xf>
    <xf numFmtId="1" fontId="20" fillId="0" borderId="28" xfId="1" applyNumberFormat="1" applyFont="1" applyFill="1" applyBorder="1" applyAlignment="1">
      <alignment horizontal="center" vertical="center" shrinkToFit="1"/>
    </xf>
    <xf numFmtId="1" fontId="20" fillId="0" borderId="27" xfId="0" applyNumberFormat="1" applyFont="1" applyFill="1" applyBorder="1" applyAlignment="1">
      <alignment horizontal="center" vertical="center" shrinkToFit="1"/>
    </xf>
    <xf numFmtId="0" fontId="14" fillId="0" borderId="45" xfId="0" applyFont="1" applyFill="1" applyBorder="1" applyAlignment="1">
      <alignment vertical="center"/>
    </xf>
    <xf numFmtId="1" fontId="14" fillId="0" borderId="46" xfId="0" applyNumberFormat="1" applyFont="1" applyFill="1" applyBorder="1" applyAlignment="1">
      <alignment horizontal="center" vertical="center" shrinkToFit="1"/>
    </xf>
    <xf numFmtId="3" fontId="15" fillId="0" borderId="46" xfId="0" quotePrefix="1" applyNumberFormat="1" applyFont="1" applyFill="1" applyBorder="1" applyAlignment="1">
      <alignment horizontal="center" vertical="center"/>
    </xf>
    <xf numFmtId="4" fontId="2" fillId="3" borderId="32" xfId="0" quotePrefix="1" applyNumberFormat="1" applyFont="1" applyFill="1" applyBorder="1" applyAlignment="1">
      <alignment horizontal="center" vertical="center"/>
    </xf>
    <xf numFmtId="0" fontId="21" fillId="4" borderId="0" xfId="0" applyFont="1" applyFill="1" applyBorder="1" applyAlignment="1">
      <alignment horizontal="center" vertical="center" wrapText="1"/>
    </xf>
    <xf numFmtId="0" fontId="21" fillId="4" borderId="14" xfId="0" applyFont="1" applyFill="1" applyBorder="1" applyAlignment="1">
      <alignment horizontal="center" vertical="center" wrapText="1"/>
    </xf>
    <xf numFmtId="0" fontId="19" fillId="0" borderId="43" xfId="0" applyFont="1" applyFill="1" applyBorder="1" applyAlignment="1">
      <alignment horizontal="left" vertical="center"/>
    </xf>
    <xf numFmtId="1" fontId="19" fillId="0" borderId="42" xfId="0" applyNumberFormat="1" applyFont="1" applyFill="1" applyBorder="1" applyAlignment="1">
      <alignment horizontal="center" vertical="center" shrinkToFit="1"/>
    </xf>
    <xf numFmtId="3" fontId="5" fillId="0" borderId="3" xfId="0" quotePrefix="1" applyNumberFormat="1" applyFont="1" applyFill="1" applyBorder="1" applyAlignment="1">
      <alignment horizontal="center" vertical="center"/>
    </xf>
    <xf numFmtId="3" fontId="5" fillId="0" borderId="42" xfId="0" quotePrefix="1" applyNumberFormat="1" applyFont="1" applyFill="1" applyBorder="1" applyAlignment="1" applyProtection="1">
      <alignment horizontal="center" vertical="center"/>
      <protection locked="0"/>
    </xf>
    <xf numFmtId="3" fontId="5" fillId="0" borderId="42" xfId="0" applyNumberFormat="1" applyFont="1" applyFill="1" applyBorder="1" applyAlignment="1">
      <alignment horizontal="center" vertical="center"/>
    </xf>
    <xf numFmtId="3" fontId="5" fillId="0" borderId="42" xfId="0" quotePrefix="1" applyNumberFormat="1" applyFont="1" applyFill="1" applyBorder="1" applyAlignment="1">
      <alignment horizontal="center" vertical="center"/>
    </xf>
    <xf numFmtId="3" fontId="5" fillId="0" borderId="48" xfId="0" quotePrefix="1" applyNumberFormat="1" applyFont="1" applyFill="1" applyBorder="1" applyAlignment="1" applyProtection="1">
      <alignment horizontal="center" vertical="center"/>
      <protection locked="0"/>
    </xf>
    <xf numFmtId="3" fontId="5" fillId="0" borderId="49" xfId="0" quotePrefix="1" applyNumberFormat="1" applyFont="1" applyFill="1" applyBorder="1" applyAlignment="1" applyProtection="1">
      <alignment horizontal="center" vertical="center"/>
      <protection locked="0"/>
    </xf>
    <xf numFmtId="0" fontId="5" fillId="0" borderId="28" xfId="0" applyFont="1" applyFill="1" applyBorder="1" applyAlignment="1">
      <alignment horizontal="center" vertical="top" wrapText="1"/>
    </xf>
    <xf numFmtId="3" fontId="5" fillId="0" borderId="8" xfId="0" quotePrefix="1" applyNumberFormat="1" applyFont="1" applyFill="1" applyBorder="1" applyAlignment="1">
      <alignment horizontal="center" vertical="center"/>
    </xf>
    <xf numFmtId="0" fontId="9" fillId="0" borderId="45" xfId="0" applyFont="1" applyFill="1" applyBorder="1" applyAlignment="1">
      <alignment horizontal="left" vertical="center"/>
    </xf>
    <xf numFmtId="0" fontId="7" fillId="0" borderId="46" xfId="0" applyFont="1" applyFill="1" applyBorder="1" applyAlignment="1">
      <alignment horizontal="center" vertical="center" wrapText="1"/>
    </xf>
    <xf numFmtId="3" fontId="5" fillId="0" borderId="35" xfId="0" quotePrefix="1" applyNumberFormat="1" applyFont="1" applyFill="1" applyBorder="1" applyAlignment="1" applyProtection="1">
      <alignment horizontal="left"/>
      <protection locked="0"/>
    </xf>
    <xf numFmtId="1" fontId="5" fillId="0" borderId="28" xfId="0" quotePrefix="1" applyNumberFormat="1" applyFont="1" applyFill="1" applyBorder="1" applyAlignment="1">
      <alignment horizontal="center"/>
    </xf>
    <xf numFmtId="3" fontId="5" fillId="0" borderId="28" xfId="0" quotePrefix="1" applyNumberFormat="1" applyFont="1" applyFill="1" applyBorder="1" applyAlignment="1" applyProtection="1">
      <alignment horizontal="center"/>
      <protection locked="0"/>
    </xf>
    <xf numFmtId="3" fontId="5" fillId="0" borderId="28" xfId="0" quotePrefix="1" applyNumberFormat="1" applyFont="1" applyFill="1" applyBorder="1" applyAlignment="1">
      <alignment horizontal="center"/>
    </xf>
    <xf numFmtId="3" fontId="5" fillId="0" borderId="28" xfId="0" applyNumberFormat="1" applyFont="1" applyFill="1" applyBorder="1" applyAlignment="1" applyProtection="1">
      <alignment horizontal="center"/>
      <protection locked="0"/>
    </xf>
    <xf numFmtId="0" fontId="7" fillId="0" borderId="28" xfId="0" applyFont="1" applyFill="1" applyBorder="1" applyAlignment="1">
      <alignment horizontal="center" vertical="center" wrapText="1"/>
    </xf>
    <xf numFmtId="3" fontId="5" fillId="0" borderId="35" xfId="0" quotePrefix="1" applyNumberFormat="1" applyFont="1" applyFill="1" applyBorder="1" applyAlignment="1" applyProtection="1">
      <alignment horizontal="left" vertical="top"/>
      <protection locked="0"/>
    </xf>
    <xf numFmtId="1" fontId="19" fillId="0" borderId="28" xfId="0" applyNumberFormat="1" applyFont="1" applyFill="1" applyBorder="1" applyAlignment="1">
      <alignment horizontal="center" vertical="top" shrinkToFit="1"/>
    </xf>
    <xf numFmtId="1" fontId="19" fillId="0" borderId="28" xfId="1" applyNumberFormat="1" applyFont="1" applyFill="1" applyBorder="1" applyAlignment="1">
      <alignment horizontal="center" vertical="top" shrinkToFit="1"/>
    </xf>
    <xf numFmtId="3" fontId="5" fillId="0" borderId="28" xfId="0" quotePrefix="1" applyNumberFormat="1" applyFont="1" applyFill="1" applyBorder="1" applyAlignment="1" applyProtection="1">
      <alignment horizontal="center" wrapText="1"/>
      <protection locked="0"/>
    </xf>
    <xf numFmtId="0" fontId="7" fillId="0" borderId="27" xfId="0" applyFont="1" applyFill="1" applyBorder="1" applyAlignment="1">
      <alignment horizontal="center" vertical="center" wrapText="1"/>
    </xf>
    <xf numFmtId="3" fontId="5" fillId="0" borderId="49" xfId="0" applyNumberFormat="1" applyFont="1" applyFill="1" applyBorder="1" applyAlignment="1">
      <alignment horizontal="center" vertical="center" wrapText="1"/>
    </xf>
    <xf numFmtId="3" fontId="5" fillId="0" borderId="17" xfId="0" quotePrefix="1" applyNumberFormat="1" applyFont="1" applyFill="1" applyBorder="1" applyAlignment="1" applyProtection="1">
      <alignment horizontal="center" vertical="center"/>
      <protection locked="0"/>
    </xf>
    <xf numFmtId="3" fontId="5" fillId="0" borderId="19" xfId="0" quotePrefix="1" applyNumberFormat="1" applyFont="1" applyFill="1" applyBorder="1" applyAlignment="1" applyProtection="1">
      <alignment horizontal="center" vertical="center"/>
      <protection locked="0"/>
    </xf>
    <xf numFmtId="3" fontId="5" fillId="0" borderId="36" xfId="0" applyNumberFormat="1" applyFont="1" applyFill="1" applyBorder="1" applyAlignment="1">
      <alignment horizontal="center" vertical="center"/>
    </xf>
    <xf numFmtId="3" fontId="7" fillId="0" borderId="19" xfId="0" quotePrefix="1" applyNumberFormat="1" applyFont="1" applyFill="1" applyBorder="1" applyAlignment="1" applyProtection="1">
      <alignment horizontal="center" vertical="center"/>
      <protection locked="0"/>
    </xf>
    <xf numFmtId="3" fontId="5" fillId="0" borderId="25" xfId="0" quotePrefix="1" applyNumberFormat="1" applyFont="1" applyFill="1" applyBorder="1" applyAlignment="1" applyProtection="1">
      <alignment horizontal="center" vertical="center"/>
      <protection locked="0"/>
    </xf>
    <xf numFmtId="3" fontId="5" fillId="0" borderId="18" xfId="0" applyNumberFormat="1" applyFont="1" applyFill="1" applyBorder="1" applyAlignment="1" applyProtection="1">
      <alignment horizontal="center" vertical="center"/>
      <protection locked="0"/>
    </xf>
    <xf numFmtId="3" fontId="7" fillId="0" borderId="28" xfId="0" quotePrefix="1" applyNumberFormat="1" applyFont="1" applyFill="1" applyBorder="1" applyAlignment="1" applyProtection="1">
      <alignment horizontal="center" vertical="center" wrapText="1"/>
      <protection locked="0"/>
    </xf>
    <xf numFmtId="3" fontId="5" fillId="0" borderId="29" xfId="0" quotePrefix="1" applyNumberFormat="1" applyFont="1" applyFill="1" applyBorder="1" applyAlignment="1" applyProtection="1">
      <alignment horizontal="center" vertical="center" wrapText="1"/>
      <protection locked="0"/>
    </xf>
    <xf numFmtId="3" fontId="5" fillId="0" borderId="36" xfId="0" applyNumberFormat="1" applyFont="1" applyFill="1" applyBorder="1" applyAlignment="1">
      <alignment horizontal="center" vertical="center" wrapText="1"/>
    </xf>
    <xf numFmtId="3" fontId="5" fillId="0" borderId="18" xfId="0" quotePrefix="1" applyNumberFormat="1" applyFont="1" applyFill="1" applyBorder="1" applyAlignment="1" applyProtection="1">
      <alignment horizontal="center" vertical="center" wrapText="1"/>
      <protection locked="0"/>
    </xf>
    <xf numFmtId="3" fontId="7" fillId="0" borderId="30" xfId="0" quotePrefix="1" applyNumberFormat="1" applyFont="1" applyFill="1" applyBorder="1" applyAlignment="1" applyProtection="1">
      <alignment horizontal="center" vertical="center" wrapText="1"/>
      <protection locked="0"/>
    </xf>
    <xf numFmtId="3" fontId="5" fillId="0" borderId="36" xfId="0" quotePrefix="1" applyNumberFormat="1" applyFont="1" applyFill="1" applyBorder="1" applyAlignment="1">
      <alignment horizontal="center" vertical="center" wrapText="1"/>
    </xf>
    <xf numFmtId="3" fontId="5" fillId="0" borderId="17" xfId="0" quotePrefix="1" applyNumberFormat="1" applyFont="1" applyFill="1" applyBorder="1" applyAlignment="1" applyProtection="1">
      <alignment horizontal="center" vertical="center" wrapText="1"/>
      <protection locked="0"/>
    </xf>
    <xf numFmtId="3" fontId="5" fillId="0" borderId="19" xfId="0" quotePrefix="1" applyNumberFormat="1" applyFont="1" applyFill="1" applyBorder="1" applyAlignment="1" applyProtection="1">
      <alignment horizontal="center" vertical="center" wrapText="1"/>
      <protection locked="0"/>
    </xf>
    <xf numFmtId="3" fontId="7" fillId="0" borderId="19" xfId="0" quotePrefix="1" applyNumberFormat="1" applyFont="1" applyFill="1" applyBorder="1" applyAlignment="1" applyProtection="1">
      <alignment horizontal="center" vertical="center" wrapText="1"/>
      <protection locked="0"/>
    </xf>
    <xf numFmtId="3" fontId="5" fillId="0" borderId="48" xfId="0" applyNumberFormat="1" applyFont="1" applyFill="1" applyBorder="1" applyAlignment="1">
      <alignment horizontal="center" vertical="center"/>
    </xf>
    <xf numFmtId="3" fontId="5" fillId="0" borderId="49" xfId="0" applyNumberFormat="1" applyFont="1" applyFill="1" applyBorder="1" applyAlignment="1">
      <alignment horizontal="center" vertical="center"/>
    </xf>
    <xf numFmtId="3" fontId="5" fillId="0" borderId="49" xfId="0" quotePrefix="1" applyNumberFormat="1" applyFont="1" applyFill="1" applyBorder="1" applyAlignment="1">
      <alignment horizontal="center" vertical="center"/>
    </xf>
    <xf numFmtId="3" fontId="5" fillId="0" borderId="49" xfId="0" quotePrefix="1" applyNumberFormat="1" applyFont="1" applyFill="1" applyBorder="1" applyAlignment="1">
      <alignment horizontal="center" vertical="center" wrapText="1"/>
    </xf>
    <xf numFmtId="3" fontId="2" fillId="3" borderId="33" xfId="0" quotePrefix="1" applyNumberFormat="1" applyFont="1" applyFill="1" applyBorder="1" applyAlignment="1">
      <alignment horizontal="center" vertical="center"/>
    </xf>
    <xf numFmtId="3" fontId="15" fillId="0" borderId="26" xfId="0" applyNumberFormat="1" applyFont="1" applyFill="1" applyBorder="1" applyAlignment="1">
      <alignment horizontal="center" vertical="center"/>
    </xf>
    <xf numFmtId="3" fontId="15" fillId="0" borderId="40" xfId="0" applyNumberFormat="1" applyFont="1" applyFill="1" applyBorder="1" applyAlignment="1">
      <alignment horizontal="center" vertical="center"/>
    </xf>
    <xf numFmtId="3" fontId="15" fillId="0" borderId="40" xfId="0" quotePrefix="1" applyNumberFormat="1" applyFont="1" applyFill="1" applyBorder="1" applyAlignment="1">
      <alignment horizontal="center" vertical="center"/>
    </xf>
    <xf numFmtId="3" fontId="5" fillId="0" borderId="40" xfId="0" applyNumberFormat="1" applyFont="1" applyFill="1" applyBorder="1" applyAlignment="1">
      <alignment horizontal="center" vertical="center"/>
    </xf>
    <xf numFmtId="3" fontId="5" fillId="0" borderId="40" xfId="0" quotePrefix="1" applyNumberFormat="1" applyFont="1" applyFill="1" applyBorder="1" applyAlignment="1">
      <alignment horizontal="center" vertical="center"/>
    </xf>
    <xf numFmtId="3" fontId="5" fillId="0" borderId="40" xfId="0" applyNumberFormat="1" applyFont="1" applyFill="1" applyBorder="1" applyAlignment="1">
      <alignment horizontal="center" vertical="center" wrapText="1"/>
    </xf>
    <xf numFmtId="3" fontId="5" fillId="0" borderId="40" xfId="0" quotePrefix="1" applyNumberFormat="1" applyFont="1" applyFill="1" applyBorder="1" applyAlignment="1">
      <alignment horizontal="center" vertical="center" wrapText="1"/>
    </xf>
    <xf numFmtId="0" fontId="19" fillId="0" borderId="3" xfId="0" applyFont="1" applyFill="1" applyBorder="1" applyAlignment="1">
      <alignment horizontal="center" vertical="center"/>
    </xf>
    <xf numFmtId="0" fontId="19" fillId="0" borderId="42" xfId="0" applyFont="1" applyFill="1" applyBorder="1" applyAlignment="1">
      <alignment horizontal="center" vertical="center"/>
    </xf>
    <xf numFmtId="1" fontId="19" fillId="0" borderId="44" xfId="0" applyNumberFormat="1" applyFont="1" applyFill="1" applyBorder="1" applyAlignment="1">
      <alignment horizontal="center" vertical="center" shrinkToFit="1"/>
    </xf>
    <xf numFmtId="0" fontId="19" fillId="0" borderId="28" xfId="0" applyFont="1" applyFill="1" applyBorder="1" applyAlignment="1">
      <alignment horizontal="center" vertical="center"/>
    </xf>
    <xf numFmtId="1" fontId="19" fillId="0" borderId="36" xfId="0" applyNumberFormat="1" applyFont="1" applyFill="1" applyBorder="1" applyAlignment="1">
      <alignment horizontal="center" vertical="center" shrinkToFit="1"/>
    </xf>
    <xf numFmtId="0" fontId="19" fillId="0" borderId="46" xfId="0" applyFont="1" applyFill="1" applyBorder="1" applyAlignment="1">
      <alignment horizontal="center" vertical="center"/>
    </xf>
    <xf numFmtId="0" fontId="5" fillId="0" borderId="36" xfId="0" applyFont="1" applyFill="1" applyBorder="1" applyAlignment="1">
      <alignment horizontal="center" vertical="center" wrapText="1"/>
    </xf>
    <xf numFmtId="3" fontId="19" fillId="0" borderId="28" xfId="0" applyNumberFormat="1" applyFont="1" applyFill="1" applyBorder="1" applyAlignment="1">
      <alignment horizontal="center" vertical="center"/>
    </xf>
    <xf numFmtId="0" fontId="16" fillId="0" borderId="0" xfId="0" applyFont="1" applyFill="1" applyAlignment="1">
      <alignment horizontal="left"/>
    </xf>
    <xf numFmtId="0" fontId="16" fillId="0" borderId="0" xfId="0" applyFont="1" applyFill="1" applyBorder="1" applyAlignment="1">
      <alignment horizontal="left"/>
    </xf>
    <xf numFmtId="3" fontId="15" fillId="0" borderId="51" xfId="0" quotePrefix="1" applyNumberFormat="1" applyFont="1" applyFill="1" applyBorder="1" applyAlignment="1">
      <alignment horizontal="center" vertical="center"/>
    </xf>
    <xf numFmtId="4" fontId="10" fillId="3" borderId="39" xfId="0" applyNumberFormat="1" applyFont="1" applyFill="1" applyBorder="1" applyAlignment="1">
      <alignment horizontal="center" vertical="center" shrinkToFit="1"/>
    </xf>
    <xf numFmtId="3" fontId="15" fillId="0" borderId="50" xfId="0" quotePrefix="1" applyNumberFormat="1" applyFont="1" applyFill="1" applyBorder="1" applyAlignment="1">
      <alignment horizontal="center" vertical="center"/>
    </xf>
    <xf numFmtId="1" fontId="5" fillId="0" borderId="40" xfId="0" quotePrefix="1" applyNumberFormat="1" applyFont="1" applyFill="1" applyBorder="1" applyAlignment="1" applyProtection="1">
      <alignment horizontal="center"/>
      <protection locked="0"/>
    </xf>
    <xf numFmtId="3" fontId="5" fillId="0" borderId="36" xfId="0" applyNumberFormat="1" applyFont="1" applyFill="1" applyBorder="1" applyAlignment="1" applyProtection="1">
      <alignment horizontal="center"/>
      <protection locked="0"/>
    </xf>
    <xf numFmtId="1" fontId="5" fillId="0" borderId="28" xfId="0" quotePrefix="1" applyNumberFormat="1" applyFont="1" applyFill="1" applyBorder="1" applyAlignment="1" applyProtection="1">
      <alignment horizontal="center"/>
      <protection locked="0"/>
    </xf>
    <xf numFmtId="1" fontId="5" fillId="0" borderId="36" xfId="0" quotePrefix="1" applyNumberFormat="1" applyFont="1" applyFill="1" applyBorder="1" applyAlignment="1" applyProtection="1">
      <alignment horizontal="center"/>
      <protection locked="0"/>
    </xf>
    <xf numFmtId="1" fontId="5" fillId="0" borderId="40" xfId="0" quotePrefix="1" applyNumberFormat="1" applyFont="1" applyFill="1" applyBorder="1" applyAlignment="1" applyProtection="1">
      <alignment horizontal="center" vertical="center"/>
      <protection locked="0"/>
    </xf>
    <xf numFmtId="1" fontId="5" fillId="0" borderId="28" xfId="0" quotePrefix="1" applyNumberFormat="1" applyFont="1" applyFill="1" applyBorder="1" applyAlignment="1">
      <alignment horizontal="center" wrapText="1"/>
    </xf>
    <xf numFmtId="1" fontId="5" fillId="0" borderId="28" xfId="0" quotePrefix="1" applyNumberFormat="1" applyFont="1" applyFill="1" applyBorder="1" applyAlignment="1" applyProtection="1">
      <alignment horizontal="center" wrapText="1"/>
      <protection locked="0"/>
    </xf>
    <xf numFmtId="1" fontId="5" fillId="0" borderId="40" xfId="0" quotePrefix="1" applyNumberFormat="1" applyFont="1" applyFill="1" applyBorder="1" applyAlignment="1" applyProtection="1">
      <alignment horizontal="center" wrapText="1"/>
      <protection locked="0"/>
    </xf>
    <xf numFmtId="3" fontId="5" fillId="0" borderId="36" xfId="0" applyNumberFormat="1" applyFont="1" applyFill="1" applyBorder="1" applyAlignment="1" applyProtection="1">
      <alignment horizontal="center" wrapText="1"/>
      <protection locked="0"/>
    </xf>
    <xf numFmtId="1" fontId="5" fillId="0" borderId="28" xfId="0" quotePrefix="1" applyNumberFormat="1" applyFont="1" applyFill="1" applyBorder="1" applyAlignment="1" applyProtection="1">
      <alignment horizontal="center" vertical="center" wrapText="1"/>
      <protection locked="0"/>
    </xf>
    <xf numFmtId="1" fontId="5" fillId="0" borderId="28" xfId="0" quotePrefix="1" applyNumberFormat="1" applyFont="1" applyFill="1" applyBorder="1" applyAlignment="1">
      <alignment horizontal="center" vertical="center" wrapText="1"/>
    </xf>
    <xf numFmtId="1" fontId="5" fillId="0" borderId="40" xfId="0" quotePrefix="1" applyNumberFormat="1" applyFont="1" applyFill="1" applyBorder="1" applyAlignment="1" applyProtection="1">
      <alignment horizontal="center" vertical="center" wrapText="1"/>
      <protection locked="0"/>
    </xf>
    <xf numFmtId="3" fontId="5" fillId="0" borderId="36" xfId="0" applyNumberFormat="1" applyFont="1" applyFill="1" applyBorder="1" applyAlignment="1" applyProtection="1">
      <alignment horizontal="center" vertical="center" wrapText="1"/>
      <protection locked="0"/>
    </xf>
    <xf numFmtId="0" fontId="21" fillId="4" borderId="27" xfId="0" applyFont="1" applyFill="1" applyBorder="1" applyAlignment="1">
      <alignment horizontal="center" vertical="center" wrapText="1"/>
    </xf>
    <xf numFmtId="3" fontId="5" fillId="0" borderId="36" xfId="0" quotePrefix="1" applyNumberFormat="1" applyFont="1" applyFill="1" applyBorder="1" applyAlignment="1" applyProtection="1">
      <alignment horizontal="center" vertical="center"/>
      <protection locked="0"/>
    </xf>
    <xf numFmtId="3" fontId="5" fillId="0" borderId="3" xfId="0" applyNumberFormat="1" applyFont="1" applyFill="1" applyBorder="1" applyAlignment="1">
      <alignment horizontal="center" vertical="center"/>
    </xf>
    <xf numFmtId="3" fontId="5" fillId="0" borderId="44" xfId="0" applyNumberFormat="1" applyFont="1" applyFill="1" applyBorder="1" applyAlignment="1">
      <alignment horizontal="center" vertical="center"/>
    </xf>
    <xf numFmtId="3" fontId="5" fillId="0" borderId="46" xfId="0" applyNumberFormat="1" applyFont="1" applyFill="1" applyBorder="1" applyAlignment="1">
      <alignment horizontal="center" vertical="center"/>
    </xf>
    <xf numFmtId="0" fontId="22" fillId="0" borderId="0" xfId="0" applyFont="1"/>
    <xf numFmtId="0" fontId="7" fillId="0" borderId="42" xfId="0" applyFont="1" applyFill="1" applyBorder="1" applyAlignment="1">
      <alignment horizontal="center" vertical="center" wrapText="1"/>
    </xf>
    <xf numFmtId="3" fontId="1" fillId="3" borderId="31" xfId="0" quotePrefix="1" applyNumberFormat="1" applyFont="1" applyFill="1" applyBorder="1" applyAlignment="1">
      <alignment horizontal="center" vertical="center"/>
    </xf>
    <xf numFmtId="3" fontId="21" fillId="4" borderId="27" xfId="0" applyNumberFormat="1" applyFont="1" applyFill="1" applyBorder="1" applyAlignment="1">
      <alignment horizontal="center" vertical="center" wrapText="1"/>
    </xf>
    <xf numFmtId="3" fontId="23" fillId="0" borderId="42" xfId="0" applyNumberFormat="1" applyFont="1" applyFill="1" applyBorder="1" applyAlignment="1" applyProtection="1">
      <alignment horizontal="center" vertical="center"/>
    </xf>
    <xf numFmtId="3" fontId="23" fillId="0" borderId="42" xfId="0" applyNumberFormat="1" applyFont="1" applyFill="1" applyBorder="1" applyAlignment="1">
      <alignment horizontal="center" vertical="center"/>
    </xf>
    <xf numFmtId="3" fontId="23" fillId="0" borderId="28" xfId="0" applyNumberFormat="1" applyFont="1" applyFill="1" applyBorder="1" applyAlignment="1" applyProtection="1">
      <alignment horizontal="center" vertical="center"/>
    </xf>
    <xf numFmtId="3" fontId="23" fillId="0" borderId="28" xfId="0" applyNumberFormat="1" applyFont="1" applyFill="1" applyBorder="1" applyAlignment="1">
      <alignment horizontal="center" vertical="center"/>
    </xf>
    <xf numFmtId="3" fontId="23" fillId="0" borderId="28" xfId="0" applyNumberFormat="1" applyFont="1" applyFill="1" applyBorder="1" applyAlignment="1" applyProtection="1">
      <alignment horizontal="center" vertical="center"/>
      <protection locked="0"/>
    </xf>
    <xf numFmtId="3" fontId="23" fillId="0" borderId="36" xfId="0" applyNumberFormat="1" applyFont="1" applyFill="1" applyBorder="1" applyAlignment="1" applyProtection="1">
      <alignment horizontal="center" vertical="center"/>
      <protection locked="0"/>
    </xf>
    <xf numFmtId="3" fontId="23" fillId="0" borderId="42" xfId="0" applyNumberFormat="1" applyFont="1" applyFill="1" applyBorder="1" applyAlignment="1" applyProtection="1">
      <alignment horizontal="center" vertical="center"/>
      <protection locked="0"/>
    </xf>
    <xf numFmtId="3" fontId="23" fillId="0" borderId="44" xfId="0" applyNumberFormat="1" applyFont="1" applyFill="1" applyBorder="1" applyAlignment="1" applyProtection="1">
      <alignment horizontal="center" vertical="center"/>
      <protection locked="0"/>
    </xf>
    <xf numFmtId="0" fontId="3" fillId="5" borderId="0" xfId="0" applyFont="1" applyFill="1" applyAlignment="1">
      <alignment horizontal="center"/>
    </xf>
    <xf numFmtId="0" fontId="3" fillId="5" borderId="0" xfId="0" applyFont="1" applyFill="1" applyAlignment="1">
      <alignment horizontal="right" vertical="center"/>
    </xf>
    <xf numFmtId="0" fontId="0" fillId="5" borderId="0" xfId="0" applyFill="1"/>
    <xf numFmtId="3" fontId="23" fillId="5" borderId="3" xfId="0" applyNumberFormat="1" applyFont="1" applyFill="1" applyBorder="1" applyAlignment="1" applyProtection="1">
      <alignment horizontal="center" vertical="center"/>
    </xf>
    <xf numFmtId="3" fontId="23" fillId="5" borderId="28" xfId="0" applyNumberFormat="1" applyFont="1" applyFill="1" applyBorder="1" applyAlignment="1" applyProtection="1">
      <alignment horizontal="center" vertical="center"/>
    </xf>
    <xf numFmtId="2" fontId="0" fillId="5" borderId="0" xfId="0" applyNumberFormat="1" applyFill="1"/>
    <xf numFmtId="3" fontId="0" fillId="5" borderId="0" xfId="0" applyNumberFormat="1" applyFill="1"/>
    <xf numFmtId="4" fontId="0" fillId="0" borderId="0" xfId="0" applyNumberFormat="1" applyAlignment="1">
      <alignment horizontal="center" vertical="center"/>
    </xf>
    <xf numFmtId="164" fontId="0" fillId="0" borderId="0" xfId="0" applyNumberFormat="1" applyAlignment="1">
      <alignment horizontal="center" vertical="top"/>
    </xf>
    <xf numFmtId="164" fontId="0" fillId="0" borderId="0" xfId="0" applyNumberFormat="1"/>
    <xf numFmtId="164" fontId="0" fillId="0" borderId="0" xfId="0" applyNumberFormat="1" applyFill="1"/>
    <xf numFmtId="0" fontId="1" fillId="0" borderId="0" xfId="0" applyFont="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Border="1" applyAlignment="1">
      <alignment horizontal="center" vertical="top"/>
    </xf>
    <xf numFmtId="3" fontId="7" fillId="0" borderId="28" xfId="0" quotePrefix="1" applyNumberFormat="1" applyFont="1" applyFill="1" applyBorder="1" applyAlignment="1">
      <alignment horizontal="center" vertical="center"/>
    </xf>
    <xf numFmtId="3" fontId="7" fillId="0" borderId="28" xfId="0" quotePrefix="1" applyNumberFormat="1" applyFont="1" applyFill="1" applyBorder="1" applyAlignment="1">
      <alignment horizontal="center" vertical="center" wrapText="1"/>
    </xf>
    <xf numFmtId="3" fontId="7" fillId="0" borderId="27" xfId="0" quotePrefix="1" applyNumberFormat="1" applyFont="1" applyFill="1" applyBorder="1" applyAlignment="1">
      <alignment horizontal="center" vertical="center"/>
    </xf>
    <xf numFmtId="3" fontId="15" fillId="0" borderId="44" xfId="0" quotePrefix="1" applyNumberFormat="1" applyFont="1" applyFill="1" applyBorder="1" applyAlignment="1">
      <alignment horizontal="center" vertical="center"/>
    </xf>
    <xf numFmtId="3" fontId="7" fillId="0" borderId="36" xfId="0" quotePrefix="1" applyNumberFormat="1" applyFont="1" applyFill="1" applyBorder="1" applyAlignment="1">
      <alignment horizontal="center" vertical="center"/>
    </xf>
    <xf numFmtId="3" fontId="5" fillId="0" borderId="36" xfId="0" quotePrefix="1" applyNumberFormat="1" applyFont="1" applyFill="1" applyBorder="1" applyAlignment="1" applyProtection="1">
      <alignment horizontal="center" vertical="center" wrapText="1"/>
      <protection locked="0"/>
    </xf>
    <xf numFmtId="3" fontId="7" fillId="0" borderId="36" xfId="0" quotePrefix="1" applyNumberFormat="1" applyFont="1" applyFill="1" applyBorder="1" applyAlignment="1">
      <alignment horizontal="center" vertical="center" wrapText="1"/>
    </xf>
    <xf numFmtId="3" fontId="7" fillId="0" borderId="38" xfId="0" quotePrefix="1" applyNumberFormat="1" applyFont="1" applyFill="1" applyBorder="1" applyAlignment="1">
      <alignment horizontal="center" vertical="center"/>
    </xf>
    <xf numFmtId="3" fontId="15" fillId="0" borderId="3" xfId="0" quotePrefix="1" applyNumberFormat="1" applyFont="1" applyFill="1" applyBorder="1" applyAlignment="1">
      <alignment horizontal="center" vertical="center"/>
    </xf>
    <xf numFmtId="3" fontId="5" fillId="0" borderId="36" xfId="0" quotePrefix="1" applyNumberFormat="1" applyFont="1" applyFill="1" applyBorder="1" applyAlignment="1" applyProtection="1">
      <alignment horizontal="center"/>
      <protection locked="0"/>
    </xf>
    <xf numFmtId="3" fontId="2" fillId="3" borderId="13" xfId="0" quotePrefix="1" applyNumberFormat="1" applyFont="1" applyFill="1" applyBorder="1" applyAlignment="1">
      <alignment horizontal="center" vertical="center"/>
    </xf>
    <xf numFmtId="3" fontId="7" fillId="0" borderId="46" xfId="0" quotePrefix="1" applyNumberFormat="1" applyFont="1" applyFill="1" applyBorder="1" applyAlignment="1">
      <alignment horizontal="center" vertical="center"/>
    </xf>
    <xf numFmtId="3" fontId="7" fillId="0" borderId="47" xfId="0" quotePrefix="1" applyNumberFormat="1" applyFont="1" applyFill="1" applyBorder="1" applyAlignment="1">
      <alignment horizontal="center" vertical="center"/>
    </xf>
    <xf numFmtId="3" fontId="7" fillId="0" borderId="28" xfId="0" applyNumberFormat="1" applyFont="1" applyFill="1" applyBorder="1" applyAlignment="1">
      <alignment horizontal="center" vertical="center"/>
    </xf>
    <xf numFmtId="3" fontId="9" fillId="0" borderId="28" xfId="0" applyNumberFormat="1" applyFont="1" applyFill="1" applyBorder="1" applyAlignment="1">
      <alignment horizontal="center" vertical="center"/>
    </xf>
    <xf numFmtId="3" fontId="7" fillId="0" borderId="28" xfId="0" applyNumberFormat="1" applyFont="1" applyFill="1" applyBorder="1" applyAlignment="1">
      <alignment horizontal="center" vertical="center" wrapText="1"/>
    </xf>
    <xf numFmtId="3" fontId="7" fillId="0" borderId="36" xfId="0" applyNumberFormat="1" applyFont="1" applyFill="1" applyBorder="1" applyAlignment="1">
      <alignment horizontal="center" vertical="center" wrapText="1"/>
    </xf>
    <xf numFmtId="3" fontId="9" fillId="0" borderId="36" xfId="0" applyNumberFormat="1" applyFont="1" applyFill="1" applyBorder="1" applyAlignment="1">
      <alignment horizontal="center" vertical="center" shrinkToFit="1"/>
    </xf>
    <xf numFmtId="3" fontId="7" fillId="0" borderId="49" xfId="0" quotePrefix="1" applyNumberFormat="1" applyFont="1" applyFill="1" applyBorder="1" applyAlignment="1">
      <alignment horizontal="center" vertical="center"/>
    </xf>
    <xf numFmtId="3" fontId="7" fillId="0" borderId="49" xfId="0" quotePrefix="1" applyNumberFormat="1" applyFont="1" applyFill="1" applyBorder="1" applyAlignment="1">
      <alignment horizontal="center" vertical="center" wrapText="1"/>
    </xf>
    <xf numFmtId="3" fontId="7" fillId="0" borderId="51" xfId="0" quotePrefix="1" applyNumberFormat="1" applyFont="1" applyFill="1" applyBorder="1" applyAlignment="1">
      <alignment horizontal="center" vertical="center"/>
    </xf>
    <xf numFmtId="3" fontId="24" fillId="0" borderId="28" xfId="0" applyNumberFormat="1" applyFont="1" applyFill="1" applyBorder="1" applyAlignment="1" applyProtection="1">
      <alignment horizontal="center" vertical="center"/>
    </xf>
    <xf numFmtId="3" fontId="24" fillId="5" borderId="28" xfId="0" applyNumberFormat="1" applyFont="1" applyFill="1" applyBorder="1" applyAlignment="1" applyProtection="1">
      <alignment horizontal="center" vertical="center"/>
    </xf>
    <xf numFmtId="3" fontId="24" fillId="0" borderId="36" xfId="0" applyNumberFormat="1" applyFont="1" applyFill="1" applyBorder="1" applyAlignment="1" applyProtection="1">
      <alignment horizontal="center" vertical="center"/>
    </xf>
    <xf numFmtId="3" fontId="24" fillId="0" borderId="28" xfId="0" applyNumberFormat="1" applyFont="1" applyFill="1" applyBorder="1" applyAlignment="1">
      <alignment horizontal="center" vertical="center"/>
    </xf>
    <xf numFmtId="3" fontId="24" fillId="0" borderId="28" xfId="0" applyNumberFormat="1" applyFont="1" applyFill="1" applyBorder="1" applyAlignment="1" applyProtection="1">
      <alignment horizontal="center" vertical="center"/>
      <protection locked="0"/>
    </xf>
    <xf numFmtId="3" fontId="24" fillId="0" borderId="36" xfId="0" applyNumberFormat="1" applyFont="1" applyFill="1" applyBorder="1" applyAlignment="1" applyProtection="1">
      <alignment horizontal="center" vertical="center"/>
      <protection locked="0"/>
    </xf>
    <xf numFmtId="3" fontId="24" fillId="0" borderId="28" xfId="0" applyNumberFormat="1" applyFont="1" applyFill="1" applyBorder="1" applyAlignment="1" applyProtection="1">
      <alignment horizontal="center" vertical="center" wrapText="1"/>
    </xf>
    <xf numFmtId="3" fontId="24" fillId="0" borderId="28" xfId="0" applyNumberFormat="1" applyFont="1" applyFill="1" applyBorder="1" applyAlignment="1" applyProtection="1">
      <alignment horizontal="center" vertical="center" wrapText="1"/>
      <protection locked="0"/>
    </xf>
    <xf numFmtId="3" fontId="24" fillId="0" borderId="36" xfId="0" applyNumberFormat="1" applyFont="1" applyFill="1" applyBorder="1" applyAlignment="1" applyProtection="1">
      <alignment horizontal="center" vertical="center" wrapText="1"/>
      <protection locked="0"/>
    </xf>
    <xf numFmtId="3" fontId="24" fillId="0" borderId="46" xfId="0" applyNumberFormat="1" applyFont="1" applyFill="1" applyBorder="1" applyAlignment="1" applyProtection="1">
      <alignment horizontal="center" vertical="center"/>
    </xf>
    <xf numFmtId="3" fontId="24" fillId="5" borderId="46" xfId="0" applyNumberFormat="1" applyFont="1" applyFill="1" applyBorder="1" applyAlignment="1" applyProtection="1">
      <alignment horizontal="center" vertical="center"/>
    </xf>
    <xf numFmtId="3" fontId="24" fillId="0" borderId="22" xfId="0" applyNumberFormat="1" applyFont="1" applyFill="1" applyBorder="1" applyAlignment="1" applyProtection="1">
      <alignment horizontal="center" vertical="center"/>
    </xf>
    <xf numFmtId="3" fontId="7" fillId="0" borderId="36" xfId="0" applyNumberFormat="1" applyFont="1" applyFill="1" applyBorder="1" applyAlignment="1">
      <alignment horizontal="center" vertical="center"/>
    </xf>
    <xf numFmtId="0" fontId="9" fillId="0" borderId="46" xfId="0" applyFont="1" applyFill="1" applyBorder="1" applyAlignment="1">
      <alignment horizontal="center" vertical="center"/>
    </xf>
    <xf numFmtId="0" fontId="24" fillId="0" borderId="28" xfId="0" applyFont="1" applyFill="1" applyBorder="1" applyAlignment="1" applyProtection="1">
      <alignment horizontal="center" vertical="center"/>
      <protection locked="0"/>
    </xf>
    <xf numFmtId="0" fontId="24" fillId="0" borderId="36" xfId="0" applyFont="1" applyFill="1" applyBorder="1" applyAlignment="1" applyProtection="1">
      <alignment horizontal="center" vertical="center"/>
      <protection locked="0"/>
    </xf>
    <xf numFmtId="0" fontId="9" fillId="0" borderId="28" xfId="0" applyFont="1" applyFill="1" applyBorder="1" applyAlignment="1">
      <alignment horizontal="center" vertical="center"/>
    </xf>
    <xf numFmtId="0" fontId="24" fillId="0" borderId="28" xfId="0" applyFont="1" applyFill="1" applyBorder="1" applyAlignment="1" applyProtection="1">
      <alignment horizontal="center" vertical="center" wrapText="1"/>
      <protection locked="0"/>
    </xf>
    <xf numFmtId="0" fontId="24" fillId="0" borderId="36" xfId="0" applyFont="1" applyFill="1" applyBorder="1" applyAlignment="1" applyProtection="1">
      <alignment horizontal="center" vertical="center" wrapText="1"/>
      <protection locked="0"/>
    </xf>
    <xf numFmtId="1" fontId="7" fillId="0" borderId="28" xfId="0" quotePrefix="1" applyNumberFormat="1" applyFont="1" applyFill="1" applyBorder="1" applyAlignment="1" applyProtection="1">
      <alignment horizontal="center" vertical="center"/>
      <protection locked="0"/>
    </xf>
    <xf numFmtId="1" fontId="7" fillId="0" borderId="36" xfId="0" quotePrefix="1" applyNumberFormat="1" applyFont="1" applyFill="1" applyBorder="1" applyAlignment="1" applyProtection="1">
      <alignment horizontal="center" vertical="center"/>
      <protection locked="0"/>
    </xf>
    <xf numFmtId="0" fontId="9" fillId="0" borderId="27" xfId="0" applyFont="1" applyFill="1" applyBorder="1" applyAlignment="1">
      <alignment horizontal="center" vertical="center"/>
    </xf>
    <xf numFmtId="0" fontId="21" fillId="4" borderId="6" xfId="0" applyFont="1" applyFill="1" applyBorder="1" applyAlignment="1">
      <alignment horizontal="center" vertical="center" wrapText="1"/>
    </xf>
    <xf numFmtId="0" fontId="21" fillId="4" borderId="11"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4" borderId="12"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1" fillId="4" borderId="8" xfId="0" applyFont="1" applyFill="1" applyBorder="1" applyAlignment="1">
      <alignment horizontal="center" vertical="center" wrapText="1"/>
    </xf>
    <xf numFmtId="0" fontId="21" fillId="4" borderId="13"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9" xfId="0" applyFont="1" applyFill="1" applyBorder="1" applyAlignment="1">
      <alignment horizontal="center" vertical="center" wrapText="1"/>
    </xf>
    <xf numFmtId="0" fontId="21" fillId="4" borderId="14" xfId="0" applyFont="1" applyFill="1" applyBorder="1" applyAlignment="1">
      <alignment horizontal="center" vertical="center" wrapText="1"/>
    </xf>
    <xf numFmtId="0" fontId="1" fillId="0" borderId="0" xfId="0" applyFont="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Border="1" applyAlignment="1">
      <alignment horizontal="center" vertical="top"/>
    </xf>
    <xf numFmtId="0" fontId="21" fillId="4" borderId="5" xfId="0" applyFont="1" applyFill="1" applyBorder="1" applyAlignment="1">
      <alignment horizontal="center" vertical="center" wrapText="1"/>
    </xf>
    <xf numFmtId="0" fontId="21" fillId="4" borderId="10"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3" fillId="0" borderId="0" xfId="0" applyFont="1" applyBorder="1" applyAlignment="1">
      <alignment horizontal="center"/>
    </xf>
    <xf numFmtId="0" fontId="21" fillId="4" borderId="20"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21" fillId="4" borderId="22" xfId="0" applyFont="1" applyFill="1" applyBorder="1" applyAlignment="1">
      <alignment horizontal="center" vertical="center" wrapText="1"/>
    </xf>
    <xf numFmtId="0" fontId="3" fillId="0" borderId="0" xfId="0" applyFont="1" applyBorder="1" applyAlignment="1">
      <alignment horizontal="right"/>
    </xf>
    <xf numFmtId="0" fontId="1"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3" fillId="4" borderId="6"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3" fillId="0" borderId="0" xfId="0" applyFont="1" applyBorder="1" applyAlignment="1">
      <alignment horizontal="center" vertical="center"/>
    </xf>
    <xf numFmtId="0" fontId="21" fillId="4" borderId="43" xfId="0" applyFont="1" applyFill="1" applyBorder="1" applyAlignment="1">
      <alignment horizontal="center" vertical="center" wrapText="1"/>
    </xf>
    <xf numFmtId="0" fontId="21" fillId="4" borderId="35" xfId="0" applyFont="1" applyFill="1" applyBorder="1" applyAlignment="1">
      <alignment horizontal="center" vertical="center" wrapText="1"/>
    </xf>
    <xf numFmtId="0" fontId="21" fillId="4" borderId="37" xfId="0" applyFont="1" applyFill="1" applyBorder="1" applyAlignment="1">
      <alignment horizontal="center" vertical="center" wrapText="1"/>
    </xf>
    <xf numFmtId="0" fontId="21" fillId="4" borderId="42" xfId="0" applyFont="1" applyFill="1" applyBorder="1" applyAlignment="1">
      <alignment horizontal="center" vertical="center" wrapText="1"/>
    </xf>
    <xf numFmtId="0" fontId="21" fillId="4" borderId="28" xfId="0" applyFont="1" applyFill="1" applyBorder="1" applyAlignment="1">
      <alignment horizontal="center" vertical="center" wrapText="1"/>
    </xf>
    <xf numFmtId="0" fontId="21" fillId="4" borderId="27"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36" xfId="0" applyFont="1" applyFill="1" applyBorder="1" applyAlignment="1">
      <alignment horizontal="center" vertical="center" wrapText="1"/>
    </xf>
    <xf numFmtId="0" fontId="21" fillId="4" borderId="38" xfId="0" applyFont="1" applyFill="1" applyBorder="1" applyAlignment="1">
      <alignment horizontal="center" vertical="center" wrapText="1"/>
    </xf>
    <xf numFmtId="0" fontId="21" fillId="4" borderId="26" xfId="0" applyFont="1" applyFill="1" applyBorder="1" applyAlignment="1">
      <alignment horizontal="center" vertical="center" wrapText="1"/>
    </xf>
    <xf numFmtId="0" fontId="21" fillId="4" borderId="40" xfId="0" applyFont="1" applyFill="1" applyBorder="1" applyAlignment="1">
      <alignment horizontal="center" vertical="center" wrapText="1"/>
    </xf>
    <xf numFmtId="0" fontId="21" fillId="4" borderId="41" xfId="0" applyFont="1" applyFill="1" applyBorder="1" applyAlignment="1">
      <alignment horizontal="center" vertical="center" wrapText="1"/>
    </xf>
    <xf numFmtId="0" fontId="0" fillId="0" borderId="0" xfId="0" applyBorder="1" applyAlignment="1">
      <alignment horizontal="right"/>
    </xf>
    <xf numFmtId="3" fontId="21" fillId="4" borderId="3" xfId="0" applyNumberFormat="1" applyFont="1" applyFill="1" applyBorder="1" applyAlignment="1">
      <alignment horizontal="center" vertical="center" wrapText="1"/>
    </xf>
    <xf numFmtId="3" fontId="21" fillId="4" borderId="8" xfId="0" applyNumberFormat="1" applyFont="1" applyFill="1" applyBorder="1" applyAlignment="1">
      <alignment horizontal="center" vertical="center" wrapText="1"/>
    </xf>
    <xf numFmtId="3" fontId="21" fillId="4" borderId="13" xfId="0" applyNumberFormat="1" applyFont="1" applyFill="1" applyBorder="1" applyAlignment="1">
      <alignment horizontal="center" vertical="center" wrapText="1"/>
    </xf>
  </cellXfs>
  <cellStyles count="2">
    <cellStyle name="Normal" xfId="0" builtinId="0"/>
    <cellStyle name="Normal 3" xfId="1"/>
  </cellStyles>
  <dxfs count="0"/>
  <tableStyles count="0" defaultTableStyle="TableStyleMedium2" defaultPivotStyle="PivotStyleLight16"/>
  <colors>
    <mruColors>
      <color rgb="FFE6B8B7"/>
      <color rgb="FFFF0066"/>
      <color rgb="FFF2DCDB"/>
      <color rgb="FFCE7270"/>
      <color rgb="FFDA9694"/>
      <color rgb="FFFF1D78"/>
      <color rgb="FF9148C8"/>
      <color rgb="FFFF3B3B"/>
      <color rgb="FFFF1D1D"/>
      <color rgb="FFF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76200</xdr:colOff>
      <xdr:row>2</xdr:row>
      <xdr:rowOff>121262</xdr:rowOff>
    </xdr:to>
    <xdr:pic>
      <xdr:nvPicPr>
        <xdr:cNvPr id="3" name="Imagen 2" descr="LogoIN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0</xdr:row>
      <xdr:rowOff>0</xdr:rowOff>
    </xdr:from>
    <xdr:to>
      <xdr:col>3</xdr:col>
      <xdr:colOff>990600</xdr:colOff>
      <xdr:row>2</xdr:row>
      <xdr:rowOff>130787</xdr:rowOff>
    </xdr:to>
    <xdr:pic>
      <xdr:nvPicPr>
        <xdr:cNvPr id="5" name="Imagen 4" descr="LogoINE">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0</xdr:colOff>
          <xdr:row>1</xdr:row>
          <xdr:rowOff>0</xdr:rowOff>
        </xdr:from>
        <xdr:to>
          <xdr:col>11</xdr:col>
          <xdr:colOff>0</xdr:colOff>
          <xdr:row>1</xdr:row>
          <xdr:rowOff>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100-0000013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xdr:row>
          <xdr:rowOff>0</xdr:rowOff>
        </xdr:from>
        <xdr:to>
          <xdr:col>11</xdr:col>
          <xdr:colOff>0</xdr:colOff>
          <xdr:row>1</xdr:row>
          <xdr:rowOff>0</xdr:rowOff>
        </xdr:to>
        <xdr:sp macro="" textlink="">
          <xdr:nvSpPr>
            <xdr:cNvPr id="24578" name="Object 2" hidden="1">
              <a:extLst>
                <a:ext uri="{63B3BB69-23CF-44E3-9099-C40C66FF867C}">
                  <a14:compatExt spid="_x0000_s24578"/>
                </a:ext>
                <a:ext uri="{FF2B5EF4-FFF2-40B4-BE49-F238E27FC236}">
                  <a16:creationId xmlns:a16="http://schemas.microsoft.com/office/drawing/2014/main" id="{00000000-0008-0000-0100-0000023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2</xdr:col>
      <xdr:colOff>0</xdr:colOff>
      <xdr:row>0</xdr:row>
      <xdr:rowOff>0</xdr:rowOff>
    </xdr:from>
    <xdr:to>
      <xdr:col>3</xdr:col>
      <xdr:colOff>990600</xdr:colOff>
      <xdr:row>2</xdr:row>
      <xdr:rowOff>121262</xdr:rowOff>
    </xdr:to>
    <xdr:pic>
      <xdr:nvPicPr>
        <xdr:cNvPr id="4" name="Imagen 3" descr="LogoINE">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777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0</xdr:colOff>
          <xdr:row>1</xdr:row>
          <xdr:rowOff>0</xdr:rowOff>
        </xdr:from>
        <xdr:to>
          <xdr:col>11</xdr:col>
          <xdr:colOff>0</xdr:colOff>
          <xdr:row>1</xdr:row>
          <xdr:rowOff>0</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200-000001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xdr:row>
          <xdr:rowOff>0</xdr:rowOff>
        </xdr:from>
        <xdr:to>
          <xdr:col>11</xdr:col>
          <xdr:colOff>0</xdr:colOff>
          <xdr:row>1</xdr:row>
          <xdr:rowOff>0</xdr:rowOff>
        </xdr:to>
        <xdr:sp macro="" textlink="">
          <xdr:nvSpPr>
            <xdr:cNvPr id="25602" name="Object 2" hidden="1">
              <a:extLst>
                <a:ext uri="{63B3BB69-23CF-44E3-9099-C40C66FF867C}">
                  <a14:compatExt spid="_x0000_s25602"/>
                </a:ext>
                <a:ext uri="{FF2B5EF4-FFF2-40B4-BE49-F238E27FC236}">
                  <a16:creationId xmlns:a16="http://schemas.microsoft.com/office/drawing/2014/main" id="{00000000-0008-0000-0200-000002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2</xdr:col>
      <xdr:colOff>0</xdr:colOff>
      <xdr:row>0</xdr:row>
      <xdr:rowOff>0</xdr:rowOff>
    </xdr:from>
    <xdr:to>
      <xdr:col>3</xdr:col>
      <xdr:colOff>990600</xdr:colOff>
      <xdr:row>2</xdr:row>
      <xdr:rowOff>121262</xdr:rowOff>
    </xdr:to>
    <xdr:pic>
      <xdr:nvPicPr>
        <xdr:cNvPr id="4" name="Imagen 3" descr="LogoINE">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777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0</xdr:colOff>
          <xdr:row>1</xdr:row>
          <xdr:rowOff>0</xdr:rowOff>
        </xdr:from>
        <xdr:to>
          <xdr:col>14</xdr:col>
          <xdr:colOff>0</xdr:colOff>
          <xdr:row>1</xdr:row>
          <xdr:rowOff>0</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1</xdr:row>
          <xdr:rowOff>0</xdr:rowOff>
        </xdr:from>
        <xdr:to>
          <xdr:col>14</xdr:col>
          <xdr:colOff>0</xdr:colOff>
          <xdr:row>1</xdr:row>
          <xdr:rowOff>0</xdr:rowOff>
        </xdr:to>
        <xdr:sp macro="" textlink="">
          <xdr:nvSpPr>
            <xdr:cNvPr id="26626" name="Object 2" hidden="1">
              <a:extLst>
                <a:ext uri="{63B3BB69-23CF-44E3-9099-C40C66FF867C}">
                  <a14:compatExt spid="_x0000_s26626"/>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2</xdr:col>
      <xdr:colOff>0</xdr:colOff>
      <xdr:row>0</xdr:row>
      <xdr:rowOff>0</xdr:rowOff>
    </xdr:from>
    <xdr:to>
      <xdr:col>3</xdr:col>
      <xdr:colOff>990600</xdr:colOff>
      <xdr:row>2</xdr:row>
      <xdr:rowOff>121262</xdr:rowOff>
    </xdr:to>
    <xdr:pic>
      <xdr:nvPicPr>
        <xdr:cNvPr id="4" name="Imagen 3" descr="LogoINE">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777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238125</xdr:colOff>
      <xdr:row>2</xdr:row>
      <xdr:rowOff>121262</xdr:rowOff>
    </xdr:to>
    <xdr:pic>
      <xdr:nvPicPr>
        <xdr:cNvPr id="3" name="Imagen 2" descr="LogoINE">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123825</xdr:colOff>
      <xdr:row>2</xdr:row>
      <xdr:rowOff>121262</xdr:rowOff>
    </xdr:to>
    <xdr:pic>
      <xdr:nvPicPr>
        <xdr:cNvPr id="3" name="Imagen 2" descr="LogoINE">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209550</xdr:colOff>
      <xdr:row>2</xdr:row>
      <xdr:rowOff>121262</xdr:rowOff>
    </xdr:to>
    <xdr:pic>
      <xdr:nvPicPr>
        <xdr:cNvPr id="3" name="Imagen 2" descr="LogoIN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219075</xdr:colOff>
      <xdr:row>2</xdr:row>
      <xdr:rowOff>121262</xdr:rowOff>
    </xdr:to>
    <xdr:pic>
      <xdr:nvPicPr>
        <xdr:cNvPr id="4" name="Imagen 3" descr="LogoIN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0</xdr:colOff>
      <xdr:row>2</xdr:row>
      <xdr:rowOff>121262</xdr:rowOff>
    </xdr:to>
    <xdr:pic>
      <xdr:nvPicPr>
        <xdr:cNvPr id="4" name="Imagen 3" descr="LogoINE">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0"/>
          <a:ext cx="1752600" cy="51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2.w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4.bin"/><Relationship Id="rId5" Type="http://schemas.openxmlformats.org/officeDocument/2006/relationships/image" Target="../media/image2.wmf"/><Relationship Id="rId4" Type="http://schemas.openxmlformats.org/officeDocument/2006/relationships/oleObject" Target="../embeddings/oleObject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oleObject" Target="../embeddings/oleObject6.bin"/><Relationship Id="rId5" Type="http://schemas.openxmlformats.org/officeDocument/2006/relationships/image" Target="../media/image2.wmf"/><Relationship Id="rId4" Type="http://schemas.openxmlformats.org/officeDocument/2006/relationships/oleObject" Target="../embeddings/oleObject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92D050"/>
    <pageSetUpPr fitToPage="1"/>
  </sheetPr>
  <dimension ref="B1:N377"/>
  <sheetViews>
    <sheetView showGridLines="0" topLeftCell="A29" zoomScale="59" zoomScaleNormal="59" workbookViewId="0">
      <selection activeCell="J377" sqref="J377"/>
    </sheetView>
  </sheetViews>
  <sheetFormatPr baseColWidth="10" defaultRowHeight="15.75" outlineLevelRow="2" x14ac:dyDescent="0.25"/>
  <cols>
    <col min="1" max="1" width="2.28515625" customWidth="1"/>
    <col min="2" max="2" width="30.28515625" style="12" customWidth="1"/>
    <col min="3" max="3" width="10.140625" style="16" hidden="1" customWidth="1"/>
    <col min="4" max="4" width="14.7109375" style="16" customWidth="1"/>
    <col min="5" max="5" width="15.85546875" style="16" customWidth="1"/>
    <col min="6" max="6" width="15.5703125" style="16" customWidth="1"/>
    <col min="7" max="7" width="18.42578125" style="16" customWidth="1"/>
    <col min="8" max="8" width="17.28515625" style="16" customWidth="1"/>
    <col min="9" max="9" width="17.7109375" style="16" customWidth="1"/>
    <col min="10" max="10" width="21.28515625" style="16" customWidth="1"/>
    <col min="11" max="11" width="17.140625" style="16" customWidth="1"/>
    <col min="12" max="12" width="13.42578125" style="16" customWidth="1"/>
    <col min="14" max="14" width="25.7109375" style="42" customWidth="1"/>
  </cols>
  <sheetData>
    <row r="1" spans="2:12" ht="15.75" hidden="1" customHeight="1" x14ac:dyDescent="0.25">
      <c r="D1" s="17"/>
      <c r="E1" s="297" t="s">
        <v>7</v>
      </c>
      <c r="F1" s="297"/>
      <c r="G1" s="297"/>
      <c r="H1" s="297"/>
      <c r="I1" s="297"/>
      <c r="J1" s="297"/>
      <c r="K1" s="238"/>
      <c r="L1" s="97"/>
    </row>
    <row r="2" spans="2:12" ht="15.75" hidden="1" customHeight="1" x14ac:dyDescent="0.25">
      <c r="D2" s="18"/>
      <c r="E2" s="298" t="s">
        <v>43</v>
      </c>
      <c r="F2" s="298"/>
      <c r="G2" s="298"/>
      <c r="H2" s="298"/>
      <c r="I2" s="298"/>
      <c r="J2" s="298"/>
      <c r="K2" s="239"/>
      <c r="L2" s="98"/>
    </row>
    <row r="3" spans="2:12" ht="15" hidden="1" customHeight="1" x14ac:dyDescent="0.25">
      <c r="D3" s="19"/>
      <c r="E3" s="299" t="s">
        <v>51</v>
      </c>
      <c r="F3" s="299"/>
      <c r="G3" s="299"/>
      <c r="H3" s="299"/>
      <c r="I3" s="299"/>
      <c r="J3" s="299"/>
      <c r="K3" s="240"/>
      <c r="L3" s="99"/>
    </row>
    <row r="4" spans="2:12" ht="15.75" hidden="1" customHeight="1" x14ac:dyDescent="0.25">
      <c r="C4" s="15"/>
      <c r="D4" s="15"/>
      <c r="E4" s="15"/>
      <c r="F4" s="15"/>
      <c r="G4" s="15"/>
      <c r="H4" s="15"/>
      <c r="I4" s="15"/>
      <c r="J4" s="15"/>
      <c r="K4" s="15"/>
      <c r="L4" s="15"/>
    </row>
    <row r="5" spans="2:12" ht="15.75" hidden="1" customHeight="1" x14ac:dyDescent="0.25">
      <c r="C5" s="20"/>
      <c r="D5" s="20"/>
      <c r="E5" s="300"/>
      <c r="F5" s="300"/>
      <c r="G5" s="300"/>
      <c r="H5" s="21"/>
      <c r="J5" s="21" t="s">
        <v>1</v>
      </c>
      <c r="K5" s="241"/>
      <c r="L5" s="100"/>
    </row>
    <row r="6" spans="2:12" ht="8.4499999999999993" customHeight="1" thickBot="1" x14ac:dyDescent="0.3"/>
    <row r="7" spans="2:12" ht="22.15" customHeight="1" thickTop="1" x14ac:dyDescent="0.25">
      <c r="B7" s="288" t="s">
        <v>75</v>
      </c>
      <c r="C7" s="288" t="s">
        <v>2</v>
      </c>
      <c r="D7" s="291" t="s">
        <v>3</v>
      </c>
      <c r="E7" s="294" t="s">
        <v>161</v>
      </c>
      <c r="F7" s="294" t="s">
        <v>162</v>
      </c>
      <c r="G7" s="291" t="s">
        <v>163</v>
      </c>
      <c r="H7" s="301" t="s">
        <v>164</v>
      </c>
      <c r="I7" s="291" t="s">
        <v>13</v>
      </c>
      <c r="J7" s="291" t="s">
        <v>165</v>
      </c>
      <c r="K7" s="291" t="s">
        <v>167</v>
      </c>
      <c r="L7" s="285" t="s">
        <v>69</v>
      </c>
    </row>
    <row r="8" spans="2:12" ht="22.15" customHeight="1" outlineLevel="1" x14ac:dyDescent="0.25">
      <c r="B8" s="289"/>
      <c r="C8" s="289"/>
      <c r="D8" s="292"/>
      <c r="E8" s="295"/>
      <c r="F8" s="295"/>
      <c r="G8" s="292"/>
      <c r="H8" s="302"/>
      <c r="I8" s="292"/>
      <c r="J8" s="292"/>
      <c r="K8" s="292"/>
      <c r="L8" s="286"/>
    </row>
    <row r="9" spans="2:12" ht="19.5" customHeight="1" outlineLevel="1" x14ac:dyDescent="0.25">
      <c r="B9" s="289"/>
      <c r="C9" s="289"/>
      <c r="D9" s="292"/>
      <c r="E9" s="295"/>
      <c r="F9" s="295"/>
      <c r="G9" s="292"/>
      <c r="H9" s="302"/>
      <c r="I9" s="292"/>
      <c r="J9" s="292"/>
      <c r="K9" s="292"/>
      <c r="L9" s="286"/>
    </row>
    <row r="10" spans="2:12" ht="16.149999999999999" customHeight="1" outlineLevel="1" thickBot="1" x14ac:dyDescent="0.3">
      <c r="B10" s="290"/>
      <c r="C10" s="290"/>
      <c r="D10" s="293"/>
      <c r="E10" s="296"/>
      <c r="F10" s="296"/>
      <c r="G10" s="293"/>
      <c r="H10" s="303"/>
      <c r="I10" s="293"/>
      <c r="J10" s="293"/>
      <c r="K10" s="293"/>
      <c r="L10" s="287"/>
    </row>
    <row r="11" spans="2:12" ht="16.5" hidden="1" outlineLevel="2" thickTop="1" x14ac:dyDescent="0.25">
      <c r="B11" s="127" t="s">
        <v>106</v>
      </c>
      <c r="C11" s="128">
        <v>1</v>
      </c>
      <c r="D11" s="129">
        <v>488</v>
      </c>
      <c r="E11" s="129">
        <f>F11+G11</f>
        <v>498</v>
      </c>
      <c r="F11" s="129">
        <v>488</v>
      </c>
      <c r="G11" s="129">
        <v>10</v>
      </c>
      <c r="H11" s="129">
        <v>479</v>
      </c>
      <c r="I11" s="129">
        <f>(H11/F11)*100</f>
        <v>98.155737704918039</v>
      </c>
      <c r="J11" s="129">
        <v>461</v>
      </c>
      <c r="K11" s="250">
        <f>(J11/E11)*100</f>
        <v>92.570281124497996</v>
      </c>
      <c r="L11" s="245">
        <v>0</v>
      </c>
    </row>
    <row r="12" spans="2:12" hidden="1" outlineLevel="2" x14ac:dyDescent="0.25">
      <c r="B12" s="101" t="s">
        <v>106</v>
      </c>
      <c r="C12" s="34">
        <v>2</v>
      </c>
      <c r="D12" s="32">
        <v>524</v>
      </c>
      <c r="E12" s="32">
        <f t="shared" ref="E12:E13" si="0">F12+G12</f>
        <v>524</v>
      </c>
      <c r="F12" s="32">
        <v>524</v>
      </c>
      <c r="G12" s="32">
        <v>0</v>
      </c>
      <c r="H12" s="32">
        <v>490</v>
      </c>
      <c r="I12" s="32">
        <f>(H12/F12)*100</f>
        <v>93.511450381679381</v>
      </c>
      <c r="J12" s="32">
        <v>376</v>
      </c>
      <c r="K12" s="32">
        <f t="shared" ref="K12:K75" si="1">(J12/E12)*100</f>
        <v>71.755725190839698</v>
      </c>
      <c r="L12" s="63">
        <v>0</v>
      </c>
    </row>
    <row r="13" spans="2:12" hidden="1" outlineLevel="2" x14ac:dyDescent="0.25">
      <c r="B13" s="101" t="s">
        <v>106</v>
      </c>
      <c r="C13" s="34">
        <v>3</v>
      </c>
      <c r="D13" s="32">
        <v>586</v>
      </c>
      <c r="E13" s="32">
        <f t="shared" si="0"/>
        <v>586</v>
      </c>
      <c r="F13" s="32">
        <v>586</v>
      </c>
      <c r="G13" s="32">
        <v>0</v>
      </c>
      <c r="H13" s="32">
        <v>551</v>
      </c>
      <c r="I13" s="32">
        <f>(H13/F13)*100</f>
        <v>94.027303754266214</v>
      </c>
      <c r="J13" s="32">
        <v>551</v>
      </c>
      <c r="K13" s="32">
        <f t="shared" si="1"/>
        <v>94.027303754266214</v>
      </c>
      <c r="L13" s="63">
        <v>0</v>
      </c>
    </row>
    <row r="14" spans="2:12" hidden="1" outlineLevel="2" x14ac:dyDescent="0.25">
      <c r="B14" s="101" t="s">
        <v>106</v>
      </c>
      <c r="C14" s="40" t="s">
        <v>14</v>
      </c>
      <c r="D14" s="32"/>
      <c r="E14" s="32"/>
      <c r="F14" s="32"/>
      <c r="G14" s="32"/>
      <c r="H14" s="32"/>
      <c r="I14" s="32"/>
      <c r="J14" s="32"/>
      <c r="K14" s="32"/>
      <c r="L14" s="63"/>
    </row>
    <row r="15" spans="2:12" ht="18.600000000000001" customHeight="1" outlineLevel="1" collapsed="1" thickTop="1" x14ac:dyDescent="0.25">
      <c r="B15" s="102" t="s">
        <v>106</v>
      </c>
      <c r="C15" s="122"/>
      <c r="D15" s="242">
        <f>SUM(D11:D14)</f>
        <v>1598</v>
      </c>
      <c r="E15" s="242">
        <f t="shared" ref="E15:L15" si="2">SUM(E11:E14)</f>
        <v>1608</v>
      </c>
      <c r="F15" s="242">
        <f t="shared" si="2"/>
        <v>1598</v>
      </c>
      <c r="G15" s="242">
        <f t="shared" si="2"/>
        <v>10</v>
      </c>
      <c r="H15" s="242">
        <f t="shared" si="2"/>
        <v>1520</v>
      </c>
      <c r="I15" s="242">
        <f>SUM(I11:I14)/3</f>
        <v>95.231497280287883</v>
      </c>
      <c r="J15" s="242">
        <f t="shared" si="2"/>
        <v>1388</v>
      </c>
      <c r="K15" s="242">
        <f>SUM(K11:K14)/3</f>
        <v>86.117770023201288</v>
      </c>
      <c r="L15" s="246">
        <f t="shared" si="2"/>
        <v>0</v>
      </c>
    </row>
    <row r="16" spans="2:12" ht="19.149999999999999" hidden="1" customHeight="1" outlineLevel="2" x14ac:dyDescent="0.25">
      <c r="B16" s="106" t="s">
        <v>70</v>
      </c>
      <c r="C16" s="123">
        <v>1</v>
      </c>
      <c r="D16" s="108">
        <v>563</v>
      </c>
      <c r="E16" s="104">
        <f t="shared" ref="E16:E23" si="3">F16+G16</f>
        <v>575</v>
      </c>
      <c r="F16" s="108">
        <v>563</v>
      </c>
      <c r="G16" s="109">
        <v>12</v>
      </c>
      <c r="H16" s="109">
        <v>563</v>
      </c>
      <c r="I16" s="104">
        <f t="shared" ref="I16:I23" si="4">(H16/F16)*100</f>
        <v>100</v>
      </c>
      <c r="J16" s="109">
        <v>485</v>
      </c>
      <c r="K16" s="32">
        <f t="shared" si="1"/>
        <v>84.34782608695653</v>
      </c>
      <c r="L16" s="211">
        <v>0</v>
      </c>
    </row>
    <row r="17" spans="2:12" ht="19.149999999999999" hidden="1" customHeight="1" outlineLevel="2" x14ac:dyDescent="0.25">
      <c r="B17" s="106" t="s">
        <v>70</v>
      </c>
      <c r="C17" s="123">
        <v>2</v>
      </c>
      <c r="D17" s="108">
        <v>596</v>
      </c>
      <c r="E17" s="104">
        <f t="shared" si="3"/>
        <v>608</v>
      </c>
      <c r="F17" s="108">
        <v>596</v>
      </c>
      <c r="G17" s="109">
        <v>12</v>
      </c>
      <c r="H17" s="109">
        <v>532</v>
      </c>
      <c r="I17" s="104">
        <f t="shared" si="4"/>
        <v>89.261744966442961</v>
      </c>
      <c r="J17" s="109">
        <v>524</v>
      </c>
      <c r="K17" s="32">
        <f t="shared" si="1"/>
        <v>86.18421052631578</v>
      </c>
      <c r="L17" s="211">
        <v>0</v>
      </c>
    </row>
    <row r="18" spans="2:12" ht="19.149999999999999" hidden="1" customHeight="1" outlineLevel="2" x14ac:dyDescent="0.25">
      <c r="B18" s="106" t="s">
        <v>70</v>
      </c>
      <c r="C18" s="123">
        <v>3</v>
      </c>
      <c r="D18" s="108">
        <v>575</v>
      </c>
      <c r="E18" s="104">
        <f t="shared" si="3"/>
        <v>575</v>
      </c>
      <c r="F18" s="108">
        <v>575</v>
      </c>
      <c r="G18" s="109">
        <v>0</v>
      </c>
      <c r="H18" s="109">
        <v>569</v>
      </c>
      <c r="I18" s="104">
        <f t="shared" si="4"/>
        <v>98.956521739130437</v>
      </c>
      <c r="J18" s="109">
        <v>520</v>
      </c>
      <c r="K18" s="32">
        <f t="shared" si="1"/>
        <v>90.434782608695656</v>
      </c>
      <c r="L18" s="211">
        <v>0</v>
      </c>
    </row>
    <row r="19" spans="2:12" ht="19.149999999999999" hidden="1" customHeight="1" outlineLevel="2" x14ac:dyDescent="0.25">
      <c r="B19" s="106" t="s">
        <v>70</v>
      </c>
      <c r="C19" s="123">
        <v>4</v>
      </c>
      <c r="D19" s="108">
        <v>623</v>
      </c>
      <c r="E19" s="104">
        <f t="shared" si="3"/>
        <v>623</v>
      </c>
      <c r="F19" s="108">
        <v>623</v>
      </c>
      <c r="G19" s="109">
        <v>0</v>
      </c>
      <c r="H19" s="109">
        <v>623</v>
      </c>
      <c r="I19" s="104">
        <f t="shared" si="4"/>
        <v>100</v>
      </c>
      <c r="J19" s="109">
        <v>200</v>
      </c>
      <c r="K19" s="32">
        <f t="shared" si="1"/>
        <v>32.102728731942214</v>
      </c>
      <c r="L19" s="211">
        <v>0</v>
      </c>
    </row>
    <row r="20" spans="2:12" ht="19.149999999999999" hidden="1" customHeight="1" outlineLevel="2" x14ac:dyDescent="0.25">
      <c r="B20" s="106" t="s">
        <v>70</v>
      </c>
      <c r="C20" s="123">
        <v>5</v>
      </c>
      <c r="D20" s="108">
        <v>594</v>
      </c>
      <c r="E20" s="104">
        <f t="shared" si="3"/>
        <v>594</v>
      </c>
      <c r="F20" s="108">
        <v>594</v>
      </c>
      <c r="G20" s="109">
        <v>0</v>
      </c>
      <c r="H20" s="109">
        <v>543</v>
      </c>
      <c r="I20" s="104">
        <f t="shared" si="4"/>
        <v>91.414141414141412</v>
      </c>
      <c r="J20" s="109">
        <v>513</v>
      </c>
      <c r="K20" s="32">
        <f t="shared" si="1"/>
        <v>86.36363636363636</v>
      </c>
      <c r="L20" s="211">
        <v>0</v>
      </c>
    </row>
    <row r="21" spans="2:12" ht="19.149999999999999" hidden="1" customHeight="1" outlineLevel="2" x14ac:dyDescent="0.25">
      <c r="B21" s="106" t="s">
        <v>70</v>
      </c>
      <c r="C21" s="123">
        <v>6</v>
      </c>
      <c r="D21" s="108">
        <v>603</v>
      </c>
      <c r="E21" s="104">
        <f t="shared" si="3"/>
        <v>613</v>
      </c>
      <c r="F21" s="108">
        <v>603</v>
      </c>
      <c r="G21" s="109">
        <v>10</v>
      </c>
      <c r="H21" s="109">
        <v>587</v>
      </c>
      <c r="I21" s="104">
        <f t="shared" si="4"/>
        <v>97.346600331674964</v>
      </c>
      <c r="J21" s="109">
        <v>487</v>
      </c>
      <c r="K21" s="32">
        <f t="shared" si="1"/>
        <v>79.445350734094617</v>
      </c>
      <c r="L21" s="211">
        <v>80</v>
      </c>
    </row>
    <row r="22" spans="2:12" ht="19.149999999999999" hidden="1" customHeight="1" outlineLevel="2" x14ac:dyDescent="0.25">
      <c r="B22" s="106" t="s">
        <v>70</v>
      </c>
      <c r="C22" s="123">
        <v>7</v>
      </c>
      <c r="D22" s="108">
        <v>557</v>
      </c>
      <c r="E22" s="104">
        <f t="shared" si="3"/>
        <v>568</v>
      </c>
      <c r="F22" s="108">
        <v>557</v>
      </c>
      <c r="G22" s="109">
        <v>11</v>
      </c>
      <c r="H22" s="109">
        <v>551</v>
      </c>
      <c r="I22" s="104">
        <f t="shared" si="4"/>
        <v>98.922800718132848</v>
      </c>
      <c r="J22" s="109">
        <v>545</v>
      </c>
      <c r="K22" s="32">
        <f t="shared" si="1"/>
        <v>95.950704225352112</v>
      </c>
      <c r="L22" s="211">
        <v>0</v>
      </c>
    </row>
    <row r="23" spans="2:12" ht="19.149999999999999" hidden="1" customHeight="1" outlineLevel="2" x14ac:dyDescent="0.25">
      <c r="B23" s="106" t="s">
        <v>70</v>
      </c>
      <c r="C23" s="123">
        <v>8</v>
      </c>
      <c r="D23" s="108">
        <v>590</v>
      </c>
      <c r="E23" s="104">
        <f t="shared" si="3"/>
        <v>598</v>
      </c>
      <c r="F23" s="108">
        <v>590</v>
      </c>
      <c r="G23" s="109">
        <v>8</v>
      </c>
      <c r="H23" s="109">
        <v>583</v>
      </c>
      <c r="I23" s="104">
        <f t="shared" si="4"/>
        <v>98.813559322033896</v>
      </c>
      <c r="J23" s="109">
        <v>521</v>
      </c>
      <c r="K23" s="32">
        <f t="shared" si="1"/>
        <v>87.123745819397996</v>
      </c>
      <c r="L23" s="211">
        <v>0</v>
      </c>
    </row>
    <row r="24" spans="2:12" ht="19.149999999999999" hidden="1" customHeight="1" outlineLevel="2" x14ac:dyDescent="0.25">
      <c r="B24" s="106" t="s">
        <v>70</v>
      </c>
      <c r="C24" s="123" t="s">
        <v>14</v>
      </c>
      <c r="D24" s="104"/>
      <c r="E24" s="104"/>
      <c r="F24" s="109"/>
      <c r="G24" s="109"/>
      <c r="H24" s="109"/>
      <c r="I24" s="104"/>
      <c r="J24" s="109"/>
      <c r="K24" s="32"/>
      <c r="L24" s="211"/>
    </row>
    <row r="25" spans="2:12" ht="19.149999999999999" customHeight="1" outlineLevel="1" collapsed="1" x14ac:dyDescent="0.25">
      <c r="B25" s="110" t="s">
        <v>70</v>
      </c>
      <c r="C25" s="123"/>
      <c r="D25" s="242">
        <f>SUM(D16:D24)</f>
        <v>4701</v>
      </c>
      <c r="E25" s="242">
        <f t="shared" ref="E25:F25" si="5">SUM(E16:E24)</f>
        <v>4754</v>
      </c>
      <c r="F25" s="242">
        <f t="shared" si="5"/>
        <v>4701</v>
      </c>
      <c r="G25" s="242">
        <f t="shared" ref="G25:L25" si="6">SUM(G16:G24)</f>
        <v>53</v>
      </c>
      <c r="H25" s="242">
        <f t="shared" si="6"/>
        <v>4551</v>
      </c>
      <c r="I25" s="242">
        <f>SUM(I16:I24)/8</f>
        <v>96.839421061444568</v>
      </c>
      <c r="J25" s="242">
        <f t="shared" si="6"/>
        <v>3795</v>
      </c>
      <c r="K25" s="242">
        <f>SUM(K16:K24)/8</f>
        <v>80.244123137048902</v>
      </c>
      <c r="L25" s="246">
        <f t="shared" si="6"/>
        <v>80</v>
      </c>
    </row>
    <row r="26" spans="2:12" ht="19.149999999999999" hidden="1" customHeight="1" outlineLevel="2" x14ac:dyDescent="0.25">
      <c r="B26" s="106" t="s">
        <v>76</v>
      </c>
      <c r="C26" s="123">
        <v>1</v>
      </c>
      <c r="D26" s="108">
        <v>551</v>
      </c>
      <c r="E26" s="104">
        <f>F26+G26</f>
        <v>561</v>
      </c>
      <c r="F26" s="108">
        <v>551</v>
      </c>
      <c r="G26" s="109">
        <v>10</v>
      </c>
      <c r="H26" s="109">
        <v>385</v>
      </c>
      <c r="I26" s="104">
        <f>(H26/F26)*100</f>
        <v>69.87295825771325</v>
      </c>
      <c r="J26" s="109">
        <v>395</v>
      </c>
      <c r="K26" s="32">
        <f t="shared" si="1"/>
        <v>70.409982174688054</v>
      </c>
      <c r="L26" s="211">
        <v>0</v>
      </c>
    </row>
    <row r="27" spans="2:12" ht="19.149999999999999" hidden="1" customHeight="1" outlineLevel="2" x14ac:dyDescent="0.25">
      <c r="B27" s="106" t="s">
        <v>76</v>
      </c>
      <c r="C27" s="123">
        <v>2</v>
      </c>
      <c r="D27" s="108">
        <v>427</v>
      </c>
      <c r="E27" s="104">
        <f t="shared" ref="E27:E28" si="7">F27+G27</f>
        <v>430</v>
      </c>
      <c r="F27" s="108">
        <v>427</v>
      </c>
      <c r="G27" s="109">
        <v>3</v>
      </c>
      <c r="H27" s="109">
        <v>427</v>
      </c>
      <c r="I27" s="104">
        <f>(H27/F27)*100</f>
        <v>100</v>
      </c>
      <c r="J27" s="109">
        <v>355</v>
      </c>
      <c r="K27" s="32">
        <f t="shared" si="1"/>
        <v>82.558139534883722</v>
      </c>
      <c r="L27" s="211">
        <v>0</v>
      </c>
    </row>
    <row r="28" spans="2:12" ht="19.149999999999999" hidden="1" customHeight="1" outlineLevel="2" x14ac:dyDescent="0.25">
      <c r="B28" s="106" t="s">
        <v>76</v>
      </c>
      <c r="C28" s="123" t="s">
        <v>14</v>
      </c>
      <c r="D28" s="104"/>
      <c r="E28" s="104">
        <f t="shared" si="7"/>
        <v>2</v>
      </c>
      <c r="F28" s="109"/>
      <c r="G28" s="109">
        <v>2</v>
      </c>
      <c r="H28" s="109"/>
      <c r="I28" s="104"/>
      <c r="J28" s="109">
        <v>2</v>
      </c>
      <c r="K28" s="32"/>
      <c r="L28" s="211">
        <v>0</v>
      </c>
    </row>
    <row r="29" spans="2:12" ht="19.149999999999999" customHeight="1" outlineLevel="1" collapsed="1" x14ac:dyDescent="0.25">
      <c r="B29" s="110" t="s">
        <v>76</v>
      </c>
      <c r="C29" s="123"/>
      <c r="D29" s="242">
        <f>SUM(D26:D28)</f>
        <v>978</v>
      </c>
      <c r="E29" s="242">
        <f>SUM(E26:E28)</f>
        <v>993</v>
      </c>
      <c r="F29" s="242">
        <f t="shared" ref="F29" si="8">SUM(F26:F28)</f>
        <v>978</v>
      </c>
      <c r="G29" s="242">
        <f t="shared" ref="G29:L29" si="9">SUM(G26:G28)</f>
        <v>15</v>
      </c>
      <c r="H29" s="242">
        <f t="shared" si="9"/>
        <v>812</v>
      </c>
      <c r="I29" s="242">
        <f>SUM(I26:I28)/2</f>
        <v>84.936479128856632</v>
      </c>
      <c r="J29" s="242">
        <f t="shared" si="9"/>
        <v>752</v>
      </c>
      <c r="K29" s="242">
        <f>SUM(K26:K28)/2</f>
        <v>76.484060854785895</v>
      </c>
      <c r="L29" s="246">
        <f t="shared" si="9"/>
        <v>0</v>
      </c>
    </row>
    <row r="30" spans="2:12" ht="19.149999999999999" hidden="1" customHeight="1" outlineLevel="2" x14ac:dyDescent="0.25">
      <c r="B30" s="106" t="s">
        <v>77</v>
      </c>
      <c r="C30" s="123">
        <v>1</v>
      </c>
      <c r="D30" s="108">
        <v>591</v>
      </c>
      <c r="E30" s="104">
        <f>F30+G30</f>
        <v>596</v>
      </c>
      <c r="F30" s="108">
        <v>591</v>
      </c>
      <c r="G30" s="109">
        <v>5</v>
      </c>
      <c r="H30" s="109">
        <v>434</v>
      </c>
      <c r="I30" s="104">
        <f>(H30/F30)*100</f>
        <v>73.434856175972925</v>
      </c>
      <c r="J30" s="109">
        <v>400</v>
      </c>
      <c r="K30" s="32">
        <f t="shared" si="1"/>
        <v>67.114093959731548</v>
      </c>
      <c r="L30" s="211">
        <v>50</v>
      </c>
    </row>
    <row r="31" spans="2:12" ht="19.149999999999999" hidden="1" customHeight="1" outlineLevel="2" x14ac:dyDescent="0.25">
      <c r="B31" s="106" t="s">
        <v>77</v>
      </c>
      <c r="C31" s="123">
        <v>2</v>
      </c>
      <c r="D31" s="108">
        <v>564</v>
      </c>
      <c r="E31" s="104">
        <f t="shared" ref="E31:E32" si="10">F31+G31</f>
        <v>582</v>
      </c>
      <c r="F31" s="108">
        <v>564</v>
      </c>
      <c r="G31" s="109">
        <v>18</v>
      </c>
      <c r="H31" s="109">
        <v>490</v>
      </c>
      <c r="I31" s="104">
        <f>(H31/F31)*100</f>
        <v>86.879432624113477</v>
      </c>
      <c r="J31" s="109">
        <v>334</v>
      </c>
      <c r="K31" s="32">
        <f t="shared" si="1"/>
        <v>57.388316151202744</v>
      </c>
      <c r="L31" s="211">
        <v>0</v>
      </c>
    </row>
    <row r="32" spans="2:12" ht="19.149999999999999" hidden="1" customHeight="1" outlineLevel="2" x14ac:dyDescent="0.25">
      <c r="B32" s="106" t="s">
        <v>77</v>
      </c>
      <c r="C32" s="123" t="s">
        <v>14</v>
      </c>
      <c r="D32" s="104"/>
      <c r="E32" s="104">
        <f t="shared" si="10"/>
        <v>3</v>
      </c>
      <c r="F32" s="109"/>
      <c r="G32" s="109">
        <v>3</v>
      </c>
      <c r="H32" s="109"/>
      <c r="I32" s="104"/>
      <c r="J32" s="109">
        <v>3</v>
      </c>
      <c r="K32" s="32"/>
      <c r="L32" s="211"/>
    </row>
    <row r="33" spans="2:12" ht="19.149999999999999" customHeight="1" outlineLevel="1" collapsed="1" x14ac:dyDescent="0.25">
      <c r="B33" s="110" t="s">
        <v>77</v>
      </c>
      <c r="C33" s="123"/>
      <c r="D33" s="242">
        <f>SUM(D30:D32)</f>
        <v>1155</v>
      </c>
      <c r="E33" s="242">
        <f>SUM(E30:E32)</f>
        <v>1181</v>
      </c>
      <c r="F33" s="242">
        <f t="shared" ref="F33:L33" si="11">SUM(F30:F32)</f>
        <v>1155</v>
      </c>
      <c r="G33" s="242">
        <f t="shared" si="11"/>
        <v>26</v>
      </c>
      <c r="H33" s="242">
        <f t="shared" si="11"/>
        <v>924</v>
      </c>
      <c r="I33" s="242">
        <f>SUM(I30:I32)/2</f>
        <v>80.157144400043194</v>
      </c>
      <c r="J33" s="242">
        <f t="shared" si="11"/>
        <v>737</v>
      </c>
      <c r="K33" s="242">
        <f>SUM(K30:K32)/2</f>
        <v>62.251205055467146</v>
      </c>
      <c r="L33" s="246">
        <f t="shared" si="11"/>
        <v>50</v>
      </c>
    </row>
    <row r="34" spans="2:12" ht="19.149999999999999" hidden="1" customHeight="1" outlineLevel="2" x14ac:dyDescent="0.25">
      <c r="B34" s="111" t="s">
        <v>78</v>
      </c>
      <c r="C34" s="124">
        <v>1</v>
      </c>
      <c r="D34" s="108">
        <v>550</v>
      </c>
      <c r="E34" s="104">
        <f>F34+G34</f>
        <v>585</v>
      </c>
      <c r="F34" s="108">
        <v>550</v>
      </c>
      <c r="G34" s="109">
        <v>35</v>
      </c>
      <c r="H34" s="109">
        <v>536</v>
      </c>
      <c r="I34" s="104">
        <v>97.454545454545453</v>
      </c>
      <c r="J34" s="109">
        <v>477</v>
      </c>
      <c r="K34" s="32">
        <f t="shared" si="1"/>
        <v>81.538461538461533</v>
      </c>
      <c r="L34" s="211">
        <v>0</v>
      </c>
    </row>
    <row r="35" spans="2:12" ht="19.149999999999999" hidden="1" customHeight="1" outlineLevel="2" x14ac:dyDescent="0.25">
      <c r="B35" s="111" t="s">
        <v>78</v>
      </c>
      <c r="C35" s="124">
        <v>2</v>
      </c>
      <c r="D35" s="108">
        <v>566</v>
      </c>
      <c r="E35" s="104">
        <f t="shared" ref="E35:E41" si="12">F35+G35</f>
        <v>566</v>
      </c>
      <c r="F35" s="108">
        <v>566</v>
      </c>
      <c r="G35" s="109">
        <v>0</v>
      </c>
      <c r="H35" s="109">
        <v>550</v>
      </c>
      <c r="I35" s="104">
        <v>97.173144876325097</v>
      </c>
      <c r="J35" s="109">
        <v>480</v>
      </c>
      <c r="K35" s="32">
        <f t="shared" si="1"/>
        <v>84.805653710247356</v>
      </c>
      <c r="L35" s="211">
        <v>0</v>
      </c>
    </row>
    <row r="36" spans="2:12" ht="19.149999999999999" hidden="1" customHeight="1" outlineLevel="2" x14ac:dyDescent="0.25">
      <c r="B36" s="111" t="s">
        <v>78</v>
      </c>
      <c r="C36" s="124">
        <v>3</v>
      </c>
      <c r="D36" s="108">
        <v>549</v>
      </c>
      <c r="E36" s="104">
        <f t="shared" si="12"/>
        <v>549</v>
      </c>
      <c r="F36" s="108">
        <v>549</v>
      </c>
      <c r="G36" s="109">
        <v>0</v>
      </c>
      <c r="H36" s="109">
        <v>293</v>
      </c>
      <c r="I36" s="104">
        <v>53.369763205828782</v>
      </c>
      <c r="J36" s="109">
        <v>293</v>
      </c>
      <c r="K36" s="32">
        <f t="shared" si="1"/>
        <v>53.369763205828782</v>
      </c>
      <c r="L36" s="211">
        <v>0</v>
      </c>
    </row>
    <row r="37" spans="2:12" ht="19.149999999999999" hidden="1" customHeight="1" outlineLevel="2" x14ac:dyDescent="0.25">
      <c r="B37" s="111" t="s">
        <v>78</v>
      </c>
      <c r="C37" s="124">
        <v>4</v>
      </c>
      <c r="D37" s="108">
        <v>520</v>
      </c>
      <c r="E37" s="104">
        <f t="shared" si="12"/>
        <v>530</v>
      </c>
      <c r="F37" s="108">
        <v>520</v>
      </c>
      <c r="G37" s="109">
        <v>10</v>
      </c>
      <c r="H37" s="109">
        <v>475</v>
      </c>
      <c r="I37" s="104">
        <v>91.34615384615384</v>
      </c>
      <c r="J37" s="109">
        <v>465</v>
      </c>
      <c r="K37" s="32">
        <f t="shared" si="1"/>
        <v>87.735849056603783</v>
      </c>
      <c r="L37" s="211">
        <v>0</v>
      </c>
    </row>
    <row r="38" spans="2:12" ht="19.149999999999999" hidden="1" customHeight="1" outlineLevel="2" x14ac:dyDescent="0.25">
      <c r="B38" s="111" t="s">
        <v>78</v>
      </c>
      <c r="C38" s="124">
        <v>5</v>
      </c>
      <c r="D38" s="108">
        <v>540</v>
      </c>
      <c r="E38" s="104">
        <f t="shared" si="12"/>
        <v>552</v>
      </c>
      <c r="F38" s="108">
        <v>540</v>
      </c>
      <c r="G38" s="109">
        <v>12</v>
      </c>
      <c r="H38" s="109">
        <v>490</v>
      </c>
      <c r="I38" s="104">
        <v>90.740740740740748</v>
      </c>
      <c r="J38" s="109">
        <v>392</v>
      </c>
      <c r="K38" s="32">
        <f t="shared" si="1"/>
        <v>71.014492753623188</v>
      </c>
      <c r="L38" s="211">
        <v>0</v>
      </c>
    </row>
    <row r="39" spans="2:12" ht="19.149999999999999" hidden="1" customHeight="1" outlineLevel="2" x14ac:dyDescent="0.25">
      <c r="B39" s="111" t="s">
        <v>78</v>
      </c>
      <c r="C39" s="124">
        <v>6</v>
      </c>
      <c r="D39" s="108">
        <v>477</v>
      </c>
      <c r="E39" s="104">
        <f t="shared" si="12"/>
        <v>489</v>
      </c>
      <c r="F39" s="108">
        <v>477</v>
      </c>
      <c r="G39" s="109">
        <v>12</v>
      </c>
      <c r="H39" s="109">
        <v>472</v>
      </c>
      <c r="I39" s="104">
        <v>98.951781970649904</v>
      </c>
      <c r="J39" s="109">
        <v>160</v>
      </c>
      <c r="K39" s="32">
        <f t="shared" si="1"/>
        <v>32.719836400817996</v>
      </c>
      <c r="L39" s="211">
        <v>0</v>
      </c>
    </row>
    <row r="40" spans="2:12" ht="19.149999999999999" hidden="1" customHeight="1" outlineLevel="2" x14ac:dyDescent="0.25">
      <c r="B40" s="111" t="s">
        <v>78</v>
      </c>
      <c r="C40" s="124">
        <v>7</v>
      </c>
      <c r="D40" s="108">
        <v>559</v>
      </c>
      <c r="E40" s="104">
        <f t="shared" si="12"/>
        <v>559</v>
      </c>
      <c r="F40" s="108">
        <v>559</v>
      </c>
      <c r="G40" s="109">
        <v>0</v>
      </c>
      <c r="H40" s="109">
        <v>505</v>
      </c>
      <c r="I40" s="104">
        <v>90.339892665474068</v>
      </c>
      <c r="J40" s="109">
        <v>505</v>
      </c>
      <c r="K40" s="32">
        <f t="shared" si="1"/>
        <v>90.339892665474068</v>
      </c>
      <c r="L40" s="211">
        <v>0</v>
      </c>
    </row>
    <row r="41" spans="2:12" ht="19.149999999999999" hidden="1" customHeight="1" outlineLevel="2" x14ac:dyDescent="0.25">
      <c r="B41" s="111" t="s">
        <v>78</v>
      </c>
      <c r="C41" s="124" t="s">
        <v>14</v>
      </c>
      <c r="D41" s="104"/>
      <c r="E41" s="104">
        <f t="shared" si="12"/>
        <v>8</v>
      </c>
      <c r="F41" s="109"/>
      <c r="G41" s="109">
        <v>8</v>
      </c>
      <c r="H41" s="109"/>
      <c r="I41" s="104"/>
      <c r="J41" s="109">
        <v>8</v>
      </c>
      <c r="K41" s="32"/>
      <c r="L41" s="211"/>
    </row>
    <row r="42" spans="2:12" ht="19.149999999999999" customHeight="1" outlineLevel="1" collapsed="1" x14ac:dyDescent="0.25">
      <c r="B42" s="113" t="s">
        <v>78</v>
      </c>
      <c r="C42" s="124"/>
      <c r="D42" s="242">
        <f>SUM(D34:D41)</f>
        <v>3761</v>
      </c>
      <c r="E42" s="242">
        <f>SUM(E34:E41)</f>
        <v>3838</v>
      </c>
      <c r="F42" s="242">
        <f t="shared" ref="F42:L42" si="13">SUM(F34:F41)</f>
        <v>3761</v>
      </c>
      <c r="G42" s="242">
        <f t="shared" si="13"/>
        <v>77</v>
      </c>
      <c r="H42" s="242">
        <f t="shared" si="13"/>
        <v>3321</v>
      </c>
      <c r="I42" s="242">
        <f>SUM(I34:I41)/7</f>
        <v>88.482288965673987</v>
      </c>
      <c r="J42" s="242">
        <f t="shared" si="13"/>
        <v>2780</v>
      </c>
      <c r="K42" s="242">
        <f>SUM(K34:K41)/7</f>
        <v>71.64627847586523</v>
      </c>
      <c r="L42" s="246">
        <f t="shared" si="13"/>
        <v>0</v>
      </c>
    </row>
    <row r="43" spans="2:12" ht="19.149999999999999" hidden="1" customHeight="1" outlineLevel="2" x14ac:dyDescent="0.25">
      <c r="B43" s="111" t="s">
        <v>79</v>
      </c>
      <c r="C43" s="124">
        <v>1</v>
      </c>
      <c r="D43" s="108">
        <v>504</v>
      </c>
      <c r="E43" s="104">
        <f>F43+G43</f>
        <v>513</v>
      </c>
      <c r="F43" s="108">
        <v>504</v>
      </c>
      <c r="G43" s="109">
        <v>9</v>
      </c>
      <c r="H43" s="109">
        <v>504</v>
      </c>
      <c r="I43" s="104">
        <f>(H43/F43)*100</f>
        <v>100</v>
      </c>
      <c r="J43" s="109">
        <v>335</v>
      </c>
      <c r="K43" s="32">
        <f t="shared" si="1"/>
        <v>65.302144249512679</v>
      </c>
      <c r="L43" s="211">
        <v>0</v>
      </c>
    </row>
    <row r="44" spans="2:12" ht="19.149999999999999" hidden="1" customHeight="1" outlineLevel="2" x14ac:dyDescent="0.25">
      <c r="B44" s="111" t="s">
        <v>79</v>
      </c>
      <c r="C44" s="124">
        <v>2</v>
      </c>
      <c r="D44" s="108">
        <v>446</v>
      </c>
      <c r="E44" s="104">
        <f t="shared" ref="E44:E45" si="14">F44+G44</f>
        <v>457</v>
      </c>
      <c r="F44" s="108">
        <v>446</v>
      </c>
      <c r="G44" s="109">
        <v>11</v>
      </c>
      <c r="H44" s="109">
        <v>446</v>
      </c>
      <c r="I44" s="104">
        <f>(H44/F44)*100</f>
        <v>100</v>
      </c>
      <c r="J44" s="109">
        <v>202</v>
      </c>
      <c r="K44" s="32">
        <f t="shared" si="1"/>
        <v>44.201312910284464</v>
      </c>
      <c r="L44" s="211">
        <v>0</v>
      </c>
    </row>
    <row r="45" spans="2:12" ht="19.149999999999999" hidden="1" customHeight="1" outlineLevel="2" x14ac:dyDescent="0.25">
      <c r="B45" s="111" t="s">
        <v>79</v>
      </c>
      <c r="C45" s="124" t="s">
        <v>14</v>
      </c>
      <c r="D45" s="104"/>
      <c r="E45" s="104">
        <f t="shared" si="14"/>
        <v>1</v>
      </c>
      <c r="F45" s="109"/>
      <c r="G45" s="109">
        <v>1</v>
      </c>
      <c r="H45" s="109"/>
      <c r="I45" s="104"/>
      <c r="J45" s="109">
        <v>1</v>
      </c>
      <c r="K45" s="32"/>
      <c r="L45" s="211"/>
    </row>
    <row r="46" spans="2:12" ht="19.149999999999999" customHeight="1" outlineLevel="1" collapsed="1" x14ac:dyDescent="0.25">
      <c r="B46" s="113" t="s">
        <v>79</v>
      </c>
      <c r="C46" s="124"/>
      <c r="D46" s="242">
        <f>SUM(D43:D45)</f>
        <v>950</v>
      </c>
      <c r="E46" s="242">
        <f t="shared" ref="E46:L46" si="15">SUM(E43:E45)</f>
        <v>971</v>
      </c>
      <c r="F46" s="242">
        <f t="shared" si="15"/>
        <v>950</v>
      </c>
      <c r="G46" s="242">
        <f t="shared" si="15"/>
        <v>21</v>
      </c>
      <c r="H46" s="242">
        <f t="shared" si="15"/>
        <v>950</v>
      </c>
      <c r="I46" s="242">
        <f>SUM(I43:I45)/2</f>
        <v>100</v>
      </c>
      <c r="J46" s="242">
        <f t="shared" si="15"/>
        <v>538</v>
      </c>
      <c r="K46" s="242">
        <f>SUM(K43:K45)/2</f>
        <v>54.751728579898568</v>
      </c>
      <c r="L46" s="246">
        <f t="shared" si="15"/>
        <v>0</v>
      </c>
    </row>
    <row r="47" spans="2:12" ht="19.149999999999999" hidden="1" customHeight="1" outlineLevel="2" x14ac:dyDescent="0.25">
      <c r="B47" s="111" t="s">
        <v>80</v>
      </c>
      <c r="C47" s="124">
        <v>1</v>
      </c>
      <c r="D47" s="108">
        <v>437</v>
      </c>
      <c r="E47" s="104">
        <f t="shared" ref="E47:E59" si="16">F47+G47</f>
        <v>452</v>
      </c>
      <c r="F47" s="108">
        <v>437</v>
      </c>
      <c r="G47" s="109">
        <v>15</v>
      </c>
      <c r="H47" s="109">
        <v>305</v>
      </c>
      <c r="I47" s="104">
        <f t="shared" ref="I47:I59" si="17">(H47/F47)*100</f>
        <v>69.794050343249424</v>
      </c>
      <c r="J47" s="109">
        <v>230</v>
      </c>
      <c r="K47" s="32">
        <f t="shared" si="1"/>
        <v>50.884955752212392</v>
      </c>
      <c r="L47" s="211">
        <v>200</v>
      </c>
    </row>
    <row r="48" spans="2:12" ht="19.149999999999999" hidden="1" customHeight="1" outlineLevel="2" x14ac:dyDescent="0.25">
      <c r="B48" s="111" t="s">
        <v>80</v>
      </c>
      <c r="C48" s="124">
        <v>2</v>
      </c>
      <c r="D48" s="108">
        <v>460</v>
      </c>
      <c r="E48" s="104">
        <f t="shared" si="16"/>
        <v>460</v>
      </c>
      <c r="F48" s="108">
        <v>460</v>
      </c>
      <c r="G48" s="109">
        <v>0</v>
      </c>
      <c r="H48" s="109">
        <v>385</v>
      </c>
      <c r="I48" s="104">
        <f t="shared" si="17"/>
        <v>83.695652173913047</v>
      </c>
      <c r="J48" s="109">
        <v>375</v>
      </c>
      <c r="K48" s="32">
        <f t="shared" si="1"/>
        <v>81.521739130434781</v>
      </c>
      <c r="L48" s="211">
        <v>0</v>
      </c>
    </row>
    <row r="49" spans="2:12" ht="19.149999999999999" hidden="1" customHeight="1" outlineLevel="2" x14ac:dyDescent="0.25">
      <c r="B49" s="111" t="s">
        <v>80</v>
      </c>
      <c r="C49" s="124">
        <v>3</v>
      </c>
      <c r="D49" s="108">
        <v>440</v>
      </c>
      <c r="E49" s="104">
        <f t="shared" si="16"/>
        <v>451</v>
      </c>
      <c r="F49" s="108">
        <v>440</v>
      </c>
      <c r="G49" s="109">
        <v>11</v>
      </c>
      <c r="H49" s="109">
        <v>355</v>
      </c>
      <c r="I49" s="104">
        <f t="shared" si="17"/>
        <v>80.681818181818173</v>
      </c>
      <c r="J49" s="109">
        <v>213</v>
      </c>
      <c r="K49" s="32">
        <f t="shared" si="1"/>
        <v>47.228381374722836</v>
      </c>
      <c r="L49" s="211">
        <v>63</v>
      </c>
    </row>
    <row r="50" spans="2:12" ht="19.149999999999999" hidden="1" customHeight="1" outlineLevel="2" x14ac:dyDescent="0.25">
      <c r="B50" s="111" t="s">
        <v>80</v>
      </c>
      <c r="C50" s="124">
        <v>4</v>
      </c>
      <c r="D50" s="108">
        <v>486</v>
      </c>
      <c r="E50" s="104">
        <f t="shared" si="16"/>
        <v>495</v>
      </c>
      <c r="F50" s="108">
        <v>486</v>
      </c>
      <c r="G50" s="109">
        <v>9</v>
      </c>
      <c r="H50" s="109">
        <v>330</v>
      </c>
      <c r="I50" s="104">
        <f t="shared" si="17"/>
        <v>67.901234567901241</v>
      </c>
      <c r="J50" s="109">
        <v>210</v>
      </c>
      <c r="K50" s="32">
        <f t="shared" si="1"/>
        <v>42.424242424242422</v>
      </c>
      <c r="L50" s="211">
        <v>0</v>
      </c>
    </row>
    <row r="51" spans="2:12" ht="19.149999999999999" hidden="1" customHeight="1" outlineLevel="2" x14ac:dyDescent="0.25">
      <c r="B51" s="111" t="s">
        <v>80</v>
      </c>
      <c r="C51" s="124">
        <v>5</v>
      </c>
      <c r="D51" s="108">
        <v>488</v>
      </c>
      <c r="E51" s="104">
        <f t="shared" si="16"/>
        <v>499</v>
      </c>
      <c r="F51" s="108">
        <v>488</v>
      </c>
      <c r="G51" s="109">
        <v>11</v>
      </c>
      <c r="H51" s="109">
        <v>449</v>
      </c>
      <c r="I51" s="104">
        <f t="shared" si="17"/>
        <v>92.008196721311478</v>
      </c>
      <c r="J51" s="109">
        <v>293</v>
      </c>
      <c r="K51" s="32">
        <f t="shared" si="1"/>
        <v>58.717434869739485</v>
      </c>
      <c r="L51" s="211">
        <v>0</v>
      </c>
    </row>
    <row r="52" spans="2:12" ht="19.149999999999999" hidden="1" customHeight="1" outlineLevel="2" x14ac:dyDescent="0.25">
      <c r="B52" s="111" t="s">
        <v>80</v>
      </c>
      <c r="C52" s="124">
        <v>6</v>
      </c>
      <c r="D52" s="108">
        <v>495</v>
      </c>
      <c r="E52" s="104">
        <f t="shared" si="16"/>
        <v>504</v>
      </c>
      <c r="F52" s="108">
        <v>495</v>
      </c>
      <c r="G52" s="109">
        <v>9</v>
      </c>
      <c r="H52" s="109">
        <v>425</v>
      </c>
      <c r="I52" s="104">
        <f t="shared" si="17"/>
        <v>85.858585858585855</v>
      </c>
      <c r="J52" s="109">
        <v>332</v>
      </c>
      <c r="K52" s="32">
        <f t="shared" si="1"/>
        <v>65.873015873015873</v>
      </c>
      <c r="L52" s="211">
        <v>0</v>
      </c>
    </row>
    <row r="53" spans="2:12" ht="19.149999999999999" hidden="1" customHeight="1" outlineLevel="2" x14ac:dyDescent="0.25">
      <c r="B53" s="111" t="s">
        <v>80</v>
      </c>
      <c r="C53" s="124">
        <v>7</v>
      </c>
      <c r="D53" s="108">
        <v>510</v>
      </c>
      <c r="E53" s="104">
        <f t="shared" si="16"/>
        <v>548</v>
      </c>
      <c r="F53" s="108">
        <v>510</v>
      </c>
      <c r="G53" s="109">
        <v>38</v>
      </c>
      <c r="H53" s="109">
        <v>487</v>
      </c>
      <c r="I53" s="104">
        <f t="shared" si="17"/>
        <v>95.490196078431381</v>
      </c>
      <c r="J53" s="109">
        <v>387</v>
      </c>
      <c r="K53" s="32">
        <f t="shared" si="1"/>
        <v>70.620437956204384</v>
      </c>
      <c r="L53" s="211">
        <v>100</v>
      </c>
    </row>
    <row r="54" spans="2:12" ht="19.149999999999999" hidden="1" customHeight="1" outlineLevel="2" x14ac:dyDescent="0.25">
      <c r="B54" s="111" t="s">
        <v>80</v>
      </c>
      <c r="C54" s="124">
        <v>8</v>
      </c>
      <c r="D54" s="108">
        <v>505</v>
      </c>
      <c r="E54" s="104">
        <f t="shared" si="16"/>
        <v>516</v>
      </c>
      <c r="F54" s="108">
        <v>505</v>
      </c>
      <c r="G54" s="109">
        <v>11</v>
      </c>
      <c r="H54" s="109">
        <v>430</v>
      </c>
      <c r="I54" s="104">
        <f t="shared" si="17"/>
        <v>85.148514851485146</v>
      </c>
      <c r="J54" s="109">
        <v>368</v>
      </c>
      <c r="K54" s="32">
        <f t="shared" si="1"/>
        <v>71.31782945736434</v>
      </c>
      <c r="L54" s="211">
        <v>50</v>
      </c>
    </row>
    <row r="55" spans="2:12" ht="19.149999999999999" hidden="1" customHeight="1" outlineLevel="2" x14ac:dyDescent="0.25">
      <c r="B55" s="111" t="s">
        <v>80</v>
      </c>
      <c r="C55" s="124">
        <v>9</v>
      </c>
      <c r="D55" s="108">
        <v>525</v>
      </c>
      <c r="E55" s="104">
        <f t="shared" si="16"/>
        <v>525</v>
      </c>
      <c r="F55" s="108">
        <v>525</v>
      </c>
      <c r="G55" s="109">
        <v>0</v>
      </c>
      <c r="H55" s="109">
        <v>519</v>
      </c>
      <c r="I55" s="104">
        <f t="shared" si="17"/>
        <v>98.857142857142861</v>
      </c>
      <c r="J55" s="109">
        <v>462</v>
      </c>
      <c r="K55" s="32">
        <f t="shared" si="1"/>
        <v>88</v>
      </c>
      <c r="L55" s="211">
        <v>0</v>
      </c>
    </row>
    <row r="56" spans="2:12" ht="19.149999999999999" hidden="1" customHeight="1" outlineLevel="2" x14ac:dyDescent="0.25">
      <c r="B56" s="111" t="s">
        <v>80</v>
      </c>
      <c r="C56" s="124">
        <v>10</v>
      </c>
      <c r="D56" s="108">
        <v>487</v>
      </c>
      <c r="E56" s="104">
        <f t="shared" si="16"/>
        <v>497</v>
      </c>
      <c r="F56" s="108">
        <v>487</v>
      </c>
      <c r="G56" s="109">
        <v>10</v>
      </c>
      <c r="H56" s="109">
        <v>428</v>
      </c>
      <c r="I56" s="104">
        <f t="shared" si="17"/>
        <v>87.885010266940455</v>
      </c>
      <c r="J56" s="109">
        <v>438</v>
      </c>
      <c r="K56" s="32">
        <f t="shared" si="1"/>
        <v>88.128772635814883</v>
      </c>
      <c r="L56" s="211">
        <v>0</v>
      </c>
    </row>
    <row r="57" spans="2:12" ht="19.149999999999999" hidden="1" customHeight="1" outlineLevel="2" x14ac:dyDescent="0.25">
      <c r="B57" s="111" t="s">
        <v>80</v>
      </c>
      <c r="C57" s="124">
        <v>11</v>
      </c>
      <c r="D57" s="108">
        <v>439</v>
      </c>
      <c r="E57" s="104">
        <f t="shared" si="16"/>
        <v>444</v>
      </c>
      <c r="F57" s="108">
        <v>439</v>
      </c>
      <c r="G57" s="109">
        <v>5</v>
      </c>
      <c r="H57" s="109">
        <v>395</v>
      </c>
      <c r="I57" s="104">
        <f t="shared" si="17"/>
        <v>89.977220956719819</v>
      </c>
      <c r="J57" s="109">
        <v>385</v>
      </c>
      <c r="K57" s="32">
        <f t="shared" si="1"/>
        <v>86.711711711711715</v>
      </c>
      <c r="L57" s="211">
        <v>0</v>
      </c>
    </row>
    <row r="58" spans="2:12" ht="19.149999999999999" hidden="1" customHeight="1" outlineLevel="2" x14ac:dyDescent="0.25">
      <c r="B58" s="111" t="s">
        <v>80</v>
      </c>
      <c r="C58" s="124">
        <v>12</v>
      </c>
      <c r="D58" s="108">
        <v>523</v>
      </c>
      <c r="E58" s="104">
        <f t="shared" si="16"/>
        <v>527</v>
      </c>
      <c r="F58" s="108">
        <v>523</v>
      </c>
      <c r="G58" s="109">
        <v>4</v>
      </c>
      <c r="H58" s="109">
        <v>479</v>
      </c>
      <c r="I58" s="104">
        <f t="shared" si="17"/>
        <v>91.586998087954115</v>
      </c>
      <c r="J58" s="109">
        <v>483</v>
      </c>
      <c r="K58" s="32">
        <f t="shared" si="1"/>
        <v>91.650853889943079</v>
      </c>
      <c r="L58" s="211">
        <v>0</v>
      </c>
    </row>
    <row r="59" spans="2:12" ht="19.149999999999999" hidden="1" customHeight="1" outlineLevel="2" x14ac:dyDescent="0.25">
      <c r="B59" s="111" t="s">
        <v>80</v>
      </c>
      <c r="C59" s="124">
        <v>13</v>
      </c>
      <c r="D59" s="108">
        <v>508</v>
      </c>
      <c r="E59" s="104">
        <f t="shared" si="16"/>
        <v>528</v>
      </c>
      <c r="F59" s="108">
        <v>508</v>
      </c>
      <c r="G59" s="109">
        <v>20</v>
      </c>
      <c r="H59" s="109">
        <v>480</v>
      </c>
      <c r="I59" s="104">
        <f t="shared" si="17"/>
        <v>94.488188976377955</v>
      </c>
      <c r="J59" s="109">
        <v>410</v>
      </c>
      <c r="K59" s="32">
        <f t="shared" si="1"/>
        <v>77.651515151515156</v>
      </c>
      <c r="L59" s="211">
        <v>35</v>
      </c>
    </row>
    <row r="60" spans="2:12" ht="19.149999999999999" hidden="1" customHeight="1" outlineLevel="2" x14ac:dyDescent="0.25">
      <c r="B60" s="111" t="s">
        <v>80</v>
      </c>
      <c r="C60" s="124" t="s">
        <v>14</v>
      </c>
      <c r="D60" s="104"/>
      <c r="E60" s="104"/>
      <c r="F60" s="109"/>
      <c r="G60" s="109"/>
      <c r="H60" s="109"/>
      <c r="I60" s="104"/>
      <c r="J60" s="109"/>
      <c r="K60" s="32"/>
      <c r="L60" s="211"/>
    </row>
    <row r="61" spans="2:12" ht="19.149999999999999" customHeight="1" outlineLevel="1" collapsed="1" x14ac:dyDescent="0.25">
      <c r="B61" s="113" t="s">
        <v>80</v>
      </c>
      <c r="C61" s="124"/>
      <c r="D61" s="242">
        <f>SUM(D47:D60)</f>
        <v>6303</v>
      </c>
      <c r="E61" s="242">
        <f t="shared" ref="E61:L61" si="18">SUM(E47:E60)</f>
        <v>6446</v>
      </c>
      <c r="F61" s="242">
        <f t="shared" si="18"/>
        <v>6303</v>
      </c>
      <c r="G61" s="242">
        <f t="shared" si="18"/>
        <v>143</v>
      </c>
      <c r="H61" s="242">
        <f t="shared" si="18"/>
        <v>5467</v>
      </c>
      <c r="I61" s="242">
        <f>SUM(I47:I60)/13</f>
        <v>86.413293070910086</v>
      </c>
      <c r="J61" s="242">
        <f t="shared" si="18"/>
        <v>4586</v>
      </c>
      <c r="K61" s="242">
        <f>SUM(K47:K60)/13</f>
        <v>70.82545309437856</v>
      </c>
      <c r="L61" s="246">
        <f t="shared" si="18"/>
        <v>448</v>
      </c>
    </row>
    <row r="62" spans="2:12" ht="19.149999999999999" hidden="1" customHeight="1" outlineLevel="2" x14ac:dyDescent="0.25">
      <c r="B62" s="111" t="s">
        <v>81</v>
      </c>
      <c r="C62" s="124">
        <v>1</v>
      </c>
      <c r="D62" s="108">
        <v>550</v>
      </c>
      <c r="E62" s="104">
        <f t="shared" ref="E62:E70" si="19">F62+G62</f>
        <v>561</v>
      </c>
      <c r="F62" s="108">
        <v>550</v>
      </c>
      <c r="G62" s="109">
        <v>11</v>
      </c>
      <c r="H62" s="109">
        <v>496</v>
      </c>
      <c r="I62" s="104">
        <f t="shared" ref="I62:I70" si="20">(H62/F62)*100</f>
        <v>90.181818181818187</v>
      </c>
      <c r="J62" s="109">
        <v>416</v>
      </c>
      <c r="K62" s="32">
        <f t="shared" si="1"/>
        <v>74.15329768270945</v>
      </c>
      <c r="L62" s="211">
        <v>216</v>
      </c>
    </row>
    <row r="63" spans="2:12" ht="19.149999999999999" hidden="1" customHeight="1" outlineLevel="2" x14ac:dyDescent="0.25">
      <c r="B63" s="111" t="s">
        <v>81</v>
      </c>
      <c r="C63" s="124">
        <v>2</v>
      </c>
      <c r="D63" s="108">
        <v>578</v>
      </c>
      <c r="E63" s="104">
        <f t="shared" si="19"/>
        <v>592</v>
      </c>
      <c r="F63" s="108">
        <v>578</v>
      </c>
      <c r="G63" s="109">
        <v>14</v>
      </c>
      <c r="H63" s="109">
        <v>578</v>
      </c>
      <c r="I63" s="104">
        <f t="shared" si="20"/>
        <v>100</v>
      </c>
      <c r="J63" s="109">
        <v>231</v>
      </c>
      <c r="K63" s="32">
        <f t="shared" si="1"/>
        <v>39.020270270270267</v>
      </c>
      <c r="L63" s="211">
        <v>35</v>
      </c>
    </row>
    <row r="64" spans="2:12" ht="19.149999999999999" hidden="1" customHeight="1" outlineLevel="2" x14ac:dyDescent="0.25">
      <c r="B64" s="111" t="s">
        <v>81</v>
      </c>
      <c r="C64" s="124">
        <v>3</v>
      </c>
      <c r="D64" s="108">
        <v>525</v>
      </c>
      <c r="E64" s="104">
        <f t="shared" si="19"/>
        <v>525</v>
      </c>
      <c r="F64" s="108">
        <v>525</v>
      </c>
      <c r="G64" s="109">
        <v>0</v>
      </c>
      <c r="H64" s="109">
        <v>339</v>
      </c>
      <c r="I64" s="104">
        <f t="shared" si="20"/>
        <v>64.571428571428569</v>
      </c>
      <c r="J64" s="109">
        <v>204</v>
      </c>
      <c r="K64" s="32">
        <f t="shared" si="1"/>
        <v>38.857142857142854</v>
      </c>
      <c r="L64" s="211">
        <v>0</v>
      </c>
    </row>
    <row r="65" spans="2:12" ht="19.149999999999999" hidden="1" customHeight="1" outlineLevel="2" x14ac:dyDescent="0.25">
      <c r="B65" s="111" t="s">
        <v>81</v>
      </c>
      <c r="C65" s="124">
        <v>4</v>
      </c>
      <c r="D65" s="108">
        <v>612</v>
      </c>
      <c r="E65" s="104">
        <f t="shared" si="19"/>
        <v>618</v>
      </c>
      <c r="F65" s="108">
        <v>612</v>
      </c>
      <c r="G65" s="109">
        <v>6</v>
      </c>
      <c r="H65" s="109">
        <v>425</v>
      </c>
      <c r="I65" s="104">
        <f t="shared" si="20"/>
        <v>69.444444444444443</v>
      </c>
      <c r="J65" s="109">
        <v>300</v>
      </c>
      <c r="K65" s="32">
        <f t="shared" si="1"/>
        <v>48.543689320388353</v>
      </c>
      <c r="L65" s="211">
        <v>0</v>
      </c>
    </row>
    <row r="66" spans="2:12" ht="19.149999999999999" hidden="1" customHeight="1" outlineLevel="2" x14ac:dyDescent="0.25">
      <c r="B66" s="111" t="s">
        <v>81</v>
      </c>
      <c r="C66" s="124">
        <v>5</v>
      </c>
      <c r="D66" s="108">
        <v>603</v>
      </c>
      <c r="E66" s="104">
        <f t="shared" si="19"/>
        <v>615</v>
      </c>
      <c r="F66" s="108">
        <v>603</v>
      </c>
      <c r="G66" s="109">
        <v>12</v>
      </c>
      <c r="H66" s="109">
        <v>536</v>
      </c>
      <c r="I66" s="104">
        <f t="shared" si="20"/>
        <v>88.888888888888886</v>
      </c>
      <c r="J66" s="109">
        <v>445</v>
      </c>
      <c r="K66" s="32">
        <f t="shared" si="1"/>
        <v>72.357723577235774</v>
      </c>
      <c r="L66" s="211">
        <v>0</v>
      </c>
    </row>
    <row r="67" spans="2:12" ht="19.149999999999999" hidden="1" customHeight="1" outlineLevel="2" x14ac:dyDescent="0.25">
      <c r="B67" s="111" t="s">
        <v>81</v>
      </c>
      <c r="C67" s="124">
        <v>6</v>
      </c>
      <c r="D67" s="108">
        <v>643</v>
      </c>
      <c r="E67" s="104">
        <f t="shared" si="19"/>
        <v>651</v>
      </c>
      <c r="F67" s="108">
        <v>643</v>
      </c>
      <c r="G67" s="109">
        <v>8</v>
      </c>
      <c r="H67" s="109">
        <v>475</v>
      </c>
      <c r="I67" s="104">
        <f t="shared" si="20"/>
        <v>73.872472783825813</v>
      </c>
      <c r="J67" s="109">
        <v>452</v>
      </c>
      <c r="K67" s="32">
        <f t="shared" si="1"/>
        <v>69.431643625192009</v>
      </c>
      <c r="L67" s="211">
        <v>0</v>
      </c>
    </row>
    <row r="68" spans="2:12" ht="19.149999999999999" hidden="1" customHeight="1" outlineLevel="2" x14ac:dyDescent="0.25">
      <c r="B68" s="111" t="s">
        <v>81</v>
      </c>
      <c r="C68" s="124">
        <v>7</v>
      </c>
      <c r="D68" s="108">
        <v>655</v>
      </c>
      <c r="E68" s="104">
        <f t="shared" si="19"/>
        <v>675</v>
      </c>
      <c r="F68" s="108">
        <v>655</v>
      </c>
      <c r="G68" s="109">
        <v>20</v>
      </c>
      <c r="H68" s="109">
        <v>589</v>
      </c>
      <c r="I68" s="104">
        <f t="shared" si="20"/>
        <v>89.92366412213741</v>
      </c>
      <c r="J68" s="109">
        <v>450</v>
      </c>
      <c r="K68" s="32">
        <f t="shared" si="1"/>
        <v>66.666666666666657</v>
      </c>
      <c r="L68" s="211">
        <v>0</v>
      </c>
    </row>
    <row r="69" spans="2:12" ht="19.149999999999999" hidden="1" customHeight="1" outlineLevel="2" x14ac:dyDescent="0.25">
      <c r="B69" s="111" t="s">
        <v>81</v>
      </c>
      <c r="C69" s="124">
        <v>8</v>
      </c>
      <c r="D69" s="108">
        <v>600</v>
      </c>
      <c r="E69" s="104">
        <f t="shared" si="19"/>
        <v>600</v>
      </c>
      <c r="F69" s="108">
        <v>600</v>
      </c>
      <c r="G69" s="109">
        <v>0</v>
      </c>
      <c r="H69" s="109">
        <v>600</v>
      </c>
      <c r="I69" s="104">
        <f t="shared" si="20"/>
        <v>100</v>
      </c>
      <c r="J69" s="109">
        <v>530</v>
      </c>
      <c r="K69" s="32">
        <f t="shared" si="1"/>
        <v>88.333333333333329</v>
      </c>
      <c r="L69" s="211">
        <v>368</v>
      </c>
    </row>
    <row r="70" spans="2:12" ht="19.149999999999999" hidden="1" customHeight="1" outlineLevel="2" x14ac:dyDescent="0.25">
      <c r="B70" s="111" t="s">
        <v>81</v>
      </c>
      <c r="C70" s="124">
        <v>9</v>
      </c>
      <c r="D70" s="108">
        <v>531</v>
      </c>
      <c r="E70" s="104">
        <f t="shared" si="19"/>
        <v>589</v>
      </c>
      <c r="F70" s="108">
        <v>531</v>
      </c>
      <c r="G70" s="109">
        <v>58</v>
      </c>
      <c r="H70" s="109">
        <v>392</v>
      </c>
      <c r="I70" s="104">
        <f t="shared" si="20"/>
        <v>73.822975517890782</v>
      </c>
      <c r="J70" s="109">
        <v>394</v>
      </c>
      <c r="K70" s="32">
        <f t="shared" si="1"/>
        <v>66.893039049235995</v>
      </c>
      <c r="L70" s="211">
        <v>0</v>
      </c>
    </row>
    <row r="71" spans="2:12" ht="19.149999999999999" hidden="1" customHeight="1" outlineLevel="2" x14ac:dyDescent="0.25">
      <c r="B71" s="111" t="s">
        <v>81</v>
      </c>
      <c r="C71" s="124" t="s">
        <v>14</v>
      </c>
      <c r="D71" s="104"/>
      <c r="E71" s="104"/>
      <c r="F71" s="109"/>
      <c r="G71" s="109"/>
      <c r="H71" s="109"/>
      <c r="I71" s="104"/>
      <c r="J71" s="109"/>
      <c r="K71" s="32"/>
      <c r="L71" s="211"/>
    </row>
    <row r="72" spans="2:12" ht="19.149999999999999" customHeight="1" outlineLevel="1" collapsed="1" x14ac:dyDescent="0.25">
      <c r="B72" s="113" t="s">
        <v>81</v>
      </c>
      <c r="C72" s="124"/>
      <c r="D72" s="242">
        <f>SUM(D62:D71)</f>
        <v>5297</v>
      </c>
      <c r="E72" s="242">
        <f t="shared" ref="E72:L72" si="21">SUM(E62:E71)</f>
        <v>5426</v>
      </c>
      <c r="F72" s="242">
        <f t="shared" si="21"/>
        <v>5297</v>
      </c>
      <c r="G72" s="242">
        <f t="shared" si="21"/>
        <v>129</v>
      </c>
      <c r="H72" s="242">
        <f t="shared" si="21"/>
        <v>4430</v>
      </c>
      <c r="I72" s="242">
        <f>SUM(I62:I71)/9</f>
        <v>83.411743612270442</v>
      </c>
      <c r="J72" s="242">
        <f t="shared" si="21"/>
        <v>3422</v>
      </c>
      <c r="K72" s="242">
        <f>SUM(K62:K71)/9</f>
        <v>62.695200709130532</v>
      </c>
      <c r="L72" s="246">
        <f t="shared" si="21"/>
        <v>619</v>
      </c>
    </row>
    <row r="73" spans="2:12" ht="19.149999999999999" hidden="1" customHeight="1" outlineLevel="2" x14ac:dyDescent="0.25">
      <c r="B73" s="111" t="s">
        <v>82</v>
      </c>
      <c r="C73" s="124">
        <v>1</v>
      </c>
      <c r="D73" s="108">
        <v>526</v>
      </c>
      <c r="E73" s="104">
        <f t="shared" ref="E73:E97" si="22">F73+G73</f>
        <v>535</v>
      </c>
      <c r="F73" s="108">
        <v>526</v>
      </c>
      <c r="G73" s="109">
        <v>9</v>
      </c>
      <c r="H73" s="109">
        <v>484</v>
      </c>
      <c r="I73" s="104">
        <f t="shared" ref="I73:I96" si="23">(H73/F73)*100</f>
        <v>92.01520912547528</v>
      </c>
      <c r="J73" s="109">
        <v>479</v>
      </c>
      <c r="K73" s="32">
        <f t="shared" si="1"/>
        <v>89.532710280373834</v>
      </c>
      <c r="L73" s="211">
        <v>0</v>
      </c>
    </row>
    <row r="74" spans="2:12" ht="19.149999999999999" hidden="1" customHeight="1" outlineLevel="2" x14ac:dyDescent="0.25">
      <c r="B74" s="111" t="s">
        <v>82</v>
      </c>
      <c r="C74" s="124">
        <v>2</v>
      </c>
      <c r="D74" s="108">
        <v>675</v>
      </c>
      <c r="E74" s="104">
        <f t="shared" si="22"/>
        <v>693</v>
      </c>
      <c r="F74" s="108">
        <v>675</v>
      </c>
      <c r="G74" s="109">
        <v>18</v>
      </c>
      <c r="H74" s="109">
        <v>621</v>
      </c>
      <c r="I74" s="104">
        <f t="shared" si="23"/>
        <v>92</v>
      </c>
      <c r="J74" s="109">
        <v>89</v>
      </c>
      <c r="K74" s="32">
        <f t="shared" si="1"/>
        <v>12.842712842712842</v>
      </c>
      <c r="L74" s="211">
        <v>0</v>
      </c>
    </row>
    <row r="75" spans="2:12" ht="19.149999999999999" hidden="1" customHeight="1" outlineLevel="2" x14ac:dyDescent="0.25">
      <c r="B75" s="111" t="s">
        <v>82</v>
      </c>
      <c r="C75" s="124">
        <v>3</v>
      </c>
      <c r="D75" s="108">
        <v>689</v>
      </c>
      <c r="E75" s="104">
        <f t="shared" si="22"/>
        <v>692</v>
      </c>
      <c r="F75" s="108">
        <v>689</v>
      </c>
      <c r="G75" s="109">
        <v>3</v>
      </c>
      <c r="H75" s="109">
        <v>630</v>
      </c>
      <c r="I75" s="104">
        <f t="shared" si="23"/>
        <v>91.436865021770686</v>
      </c>
      <c r="J75" s="109">
        <v>530</v>
      </c>
      <c r="K75" s="32">
        <f t="shared" si="1"/>
        <v>76.589595375722539</v>
      </c>
      <c r="L75" s="211">
        <v>100</v>
      </c>
    </row>
    <row r="76" spans="2:12" ht="19.149999999999999" hidden="1" customHeight="1" outlineLevel="2" x14ac:dyDescent="0.25">
      <c r="B76" s="111" t="s">
        <v>82</v>
      </c>
      <c r="C76" s="124">
        <v>4</v>
      </c>
      <c r="D76" s="108">
        <v>463</v>
      </c>
      <c r="E76" s="104">
        <f t="shared" si="22"/>
        <v>480</v>
      </c>
      <c r="F76" s="108">
        <v>463</v>
      </c>
      <c r="G76" s="109">
        <v>17</v>
      </c>
      <c r="H76" s="109">
        <v>440</v>
      </c>
      <c r="I76" s="104">
        <f t="shared" si="23"/>
        <v>95.032397408207345</v>
      </c>
      <c r="J76" s="109">
        <v>400</v>
      </c>
      <c r="K76" s="32">
        <f t="shared" ref="K76:K139" si="24">(J76/E76)*100</f>
        <v>83.333333333333343</v>
      </c>
      <c r="L76" s="211">
        <v>0</v>
      </c>
    </row>
    <row r="77" spans="2:12" ht="19.149999999999999" hidden="1" customHeight="1" outlineLevel="2" x14ac:dyDescent="0.25">
      <c r="B77" s="111" t="s">
        <v>82</v>
      </c>
      <c r="C77" s="124">
        <v>5</v>
      </c>
      <c r="D77" s="108">
        <v>446</v>
      </c>
      <c r="E77" s="104">
        <f t="shared" si="22"/>
        <v>459</v>
      </c>
      <c r="F77" s="108">
        <v>446</v>
      </c>
      <c r="G77" s="109">
        <v>13</v>
      </c>
      <c r="H77" s="109">
        <v>425</v>
      </c>
      <c r="I77" s="104">
        <f t="shared" si="23"/>
        <v>95.291479820627799</v>
      </c>
      <c r="J77" s="109">
        <v>438</v>
      </c>
      <c r="K77" s="32">
        <f t="shared" si="24"/>
        <v>95.424836601307192</v>
      </c>
      <c r="L77" s="211">
        <v>0</v>
      </c>
    </row>
    <row r="78" spans="2:12" ht="19.149999999999999" hidden="1" customHeight="1" outlineLevel="2" x14ac:dyDescent="0.25">
      <c r="B78" s="111" t="s">
        <v>82</v>
      </c>
      <c r="C78" s="124">
        <v>6</v>
      </c>
      <c r="D78" s="108">
        <v>555</v>
      </c>
      <c r="E78" s="104">
        <f t="shared" si="22"/>
        <v>575</v>
      </c>
      <c r="F78" s="108">
        <v>555</v>
      </c>
      <c r="G78" s="109">
        <v>20</v>
      </c>
      <c r="H78" s="109">
        <v>537</v>
      </c>
      <c r="I78" s="104">
        <f t="shared" si="23"/>
        <v>96.756756756756758</v>
      </c>
      <c r="J78" s="109">
        <v>494</v>
      </c>
      <c r="K78" s="32">
        <f t="shared" si="24"/>
        <v>85.91304347826086</v>
      </c>
      <c r="L78" s="211">
        <v>0</v>
      </c>
    </row>
    <row r="79" spans="2:12" ht="19.149999999999999" hidden="1" customHeight="1" outlineLevel="2" x14ac:dyDescent="0.25">
      <c r="B79" s="111" t="s">
        <v>82</v>
      </c>
      <c r="C79" s="124">
        <v>7</v>
      </c>
      <c r="D79" s="108">
        <v>636</v>
      </c>
      <c r="E79" s="104">
        <f t="shared" si="22"/>
        <v>654</v>
      </c>
      <c r="F79" s="108">
        <v>636</v>
      </c>
      <c r="G79" s="109">
        <v>18</v>
      </c>
      <c r="H79" s="109">
        <v>616</v>
      </c>
      <c r="I79" s="104">
        <f t="shared" si="23"/>
        <v>96.855345911949684</v>
      </c>
      <c r="J79" s="109">
        <v>630</v>
      </c>
      <c r="K79" s="32">
        <f t="shared" si="24"/>
        <v>96.330275229357795</v>
      </c>
      <c r="L79" s="211">
        <v>0</v>
      </c>
    </row>
    <row r="80" spans="2:12" ht="19.149999999999999" hidden="1" customHeight="1" outlineLevel="2" x14ac:dyDescent="0.25">
      <c r="B80" s="111" t="s">
        <v>82</v>
      </c>
      <c r="C80" s="124">
        <v>8</v>
      </c>
      <c r="D80" s="108">
        <v>481</v>
      </c>
      <c r="E80" s="104">
        <f t="shared" si="22"/>
        <v>504</v>
      </c>
      <c r="F80" s="108">
        <v>481</v>
      </c>
      <c r="G80" s="109">
        <v>23</v>
      </c>
      <c r="H80" s="109">
        <v>479</v>
      </c>
      <c r="I80" s="104">
        <f t="shared" si="23"/>
        <v>99.584199584199581</v>
      </c>
      <c r="J80" s="109">
        <v>439</v>
      </c>
      <c r="K80" s="32">
        <f t="shared" si="24"/>
        <v>87.103174603174608</v>
      </c>
      <c r="L80" s="211">
        <v>56</v>
      </c>
    </row>
    <row r="81" spans="2:12" ht="19.149999999999999" hidden="1" customHeight="1" outlineLevel="2" x14ac:dyDescent="0.25">
      <c r="B81" s="111" t="s">
        <v>82</v>
      </c>
      <c r="C81" s="124">
        <v>9</v>
      </c>
      <c r="D81" s="108">
        <v>474</v>
      </c>
      <c r="E81" s="104">
        <f t="shared" si="22"/>
        <v>484</v>
      </c>
      <c r="F81" s="108">
        <v>474</v>
      </c>
      <c r="G81" s="109">
        <v>10</v>
      </c>
      <c r="H81" s="109">
        <v>470</v>
      </c>
      <c r="I81" s="104">
        <f t="shared" si="23"/>
        <v>99.156118143459921</v>
      </c>
      <c r="J81" s="109">
        <v>426</v>
      </c>
      <c r="K81" s="32">
        <f t="shared" si="24"/>
        <v>88.016528925619824</v>
      </c>
      <c r="L81" s="211">
        <v>0</v>
      </c>
    </row>
    <row r="82" spans="2:12" ht="19.149999999999999" hidden="1" customHeight="1" outlineLevel="2" x14ac:dyDescent="0.25">
      <c r="B82" s="111" t="s">
        <v>82</v>
      </c>
      <c r="C82" s="124">
        <v>10</v>
      </c>
      <c r="D82" s="108">
        <v>555</v>
      </c>
      <c r="E82" s="104">
        <f t="shared" si="22"/>
        <v>579</v>
      </c>
      <c r="F82" s="108">
        <v>555</v>
      </c>
      <c r="G82" s="109">
        <v>24</v>
      </c>
      <c r="H82" s="109">
        <v>514</v>
      </c>
      <c r="I82" s="104">
        <f t="shared" si="23"/>
        <v>92.612612612612608</v>
      </c>
      <c r="J82" s="109">
        <v>538</v>
      </c>
      <c r="K82" s="32">
        <f t="shared" si="24"/>
        <v>92.918825561312616</v>
      </c>
      <c r="L82" s="211">
        <v>0</v>
      </c>
    </row>
    <row r="83" spans="2:12" ht="19.149999999999999" hidden="1" customHeight="1" outlineLevel="2" x14ac:dyDescent="0.25">
      <c r="B83" s="111" t="s">
        <v>82</v>
      </c>
      <c r="C83" s="124">
        <v>11</v>
      </c>
      <c r="D83" s="108">
        <v>529</v>
      </c>
      <c r="E83" s="104">
        <f t="shared" si="22"/>
        <v>590</v>
      </c>
      <c r="F83" s="108">
        <v>529</v>
      </c>
      <c r="G83" s="109">
        <v>61</v>
      </c>
      <c r="H83" s="109">
        <v>509</v>
      </c>
      <c r="I83" s="104">
        <f t="shared" si="23"/>
        <v>96.219281663516071</v>
      </c>
      <c r="J83" s="109">
        <v>532</v>
      </c>
      <c r="K83" s="32">
        <f t="shared" si="24"/>
        <v>90.169491525423723</v>
      </c>
      <c r="L83" s="211">
        <v>0</v>
      </c>
    </row>
    <row r="84" spans="2:12" ht="19.149999999999999" hidden="1" customHeight="1" outlineLevel="2" x14ac:dyDescent="0.25">
      <c r="B84" s="111" t="s">
        <v>82</v>
      </c>
      <c r="C84" s="124">
        <v>12</v>
      </c>
      <c r="D84" s="108">
        <v>520</v>
      </c>
      <c r="E84" s="104">
        <f t="shared" si="22"/>
        <v>536</v>
      </c>
      <c r="F84" s="108">
        <v>520</v>
      </c>
      <c r="G84" s="109">
        <v>16</v>
      </c>
      <c r="H84" s="109">
        <v>505</v>
      </c>
      <c r="I84" s="104">
        <f t="shared" si="23"/>
        <v>97.115384615384613</v>
      </c>
      <c r="J84" s="109">
        <v>524</v>
      </c>
      <c r="K84" s="32">
        <f t="shared" si="24"/>
        <v>97.761194029850756</v>
      </c>
      <c r="L84" s="211">
        <v>0</v>
      </c>
    </row>
    <row r="85" spans="2:12" ht="19.149999999999999" hidden="1" customHeight="1" outlineLevel="2" x14ac:dyDescent="0.25">
      <c r="B85" s="111" t="s">
        <v>82</v>
      </c>
      <c r="C85" s="124">
        <v>13</v>
      </c>
      <c r="D85" s="108">
        <v>627</v>
      </c>
      <c r="E85" s="104">
        <f t="shared" si="22"/>
        <v>657</v>
      </c>
      <c r="F85" s="108">
        <v>627</v>
      </c>
      <c r="G85" s="109">
        <v>30</v>
      </c>
      <c r="H85" s="109">
        <v>627</v>
      </c>
      <c r="I85" s="104">
        <f t="shared" si="23"/>
        <v>100</v>
      </c>
      <c r="J85" s="109">
        <v>307</v>
      </c>
      <c r="K85" s="32">
        <f t="shared" si="24"/>
        <v>46.727549467275495</v>
      </c>
      <c r="L85" s="211">
        <v>100</v>
      </c>
    </row>
    <row r="86" spans="2:12" ht="19.149999999999999" hidden="1" customHeight="1" outlineLevel="2" x14ac:dyDescent="0.25">
      <c r="B86" s="111" t="s">
        <v>82</v>
      </c>
      <c r="C86" s="124">
        <v>14</v>
      </c>
      <c r="D86" s="108">
        <v>459</v>
      </c>
      <c r="E86" s="104">
        <f t="shared" si="22"/>
        <v>471</v>
      </c>
      <c r="F86" s="108">
        <v>459</v>
      </c>
      <c r="G86" s="109">
        <v>12</v>
      </c>
      <c r="H86" s="109">
        <v>446</v>
      </c>
      <c r="I86" s="104">
        <f t="shared" si="23"/>
        <v>97.167755991285404</v>
      </c>
      <c r="J86" s="109">
        <v>461</v>
      </c>
      <c r="K86" s="32">
        <f t="shared" si="24"/>
        <v>97.87685774946921</v>
      </c>
      <c r="L86" s="211">
        <v>50</v>
      </c>
    </row>
    <row r="87" spans="2:12" ht="19.149999999999999" hidden="1" customHeight="1" outlineLevel="2" x14ac:dyDescent="0.25">
      <c r="B87" s="111" t="s">
        <v>82</v>
      </c>
      <c r="C87" s="124">
        <v>15</v>
      </c>
      <c r="D87" s="108">
        <v>617</v>
      </c>
      <c r="E87" s="104">
        <f t="shared" si="22"/>
        <v>633</v>
      </c>
      <c r="F87" s="108">
        <v>617</v>
      </c>
      <c r="G87" s="109">
        <v>16</v>
      </c>
      <c r="H87" s="109">
        <v>617</v>
      </c>
      <c r="I87" s="104">
        <f t="shared" si="23"/>
        <v>100</v>
      </c>
      <c r="J87" s="109">
        <v>593</v>
      </c>
      <c r="K87" s="32">
        <f t="shared" si="24"/>
        <v>93.68088467614534</v>
      </c>
      <c r="L87" s="211">
        <v>104</v>
      </c>
    </row>
    <row r="88" spans="2:12" ht="19.149999999999999" hidden="1" customHeight="1" outlineLevel="2" x14ac:dyDescent="0.25">
      <c r="B88" s="111" t="s">
        <v>82</v>
      </c>
      <c r="C88" s="124">
        <v>16</v>
      </c>
      <c r="D88" s="108">
        <v>559</v>
      </c>
      <c r="E88" s="104">
        <f t="shared" si="22"/>
        <v>577</v>
      </c>
      <c r="F88" s="108">
        <v>559</v>
      </c>
      <c r="G88" s="109">
        <v>18</v>
      </c>
      <c r="H88" s="109">
        <v>538</v>
      </c>
      <c r="I88" s="104">
        <f t="shared" si="23"/>
        <v>96.243291592128799</v>
      </c>
      <c r="J88" s="109">
        <v>525</v>
      </c>
      <c r="K88" s="32">
        <f t="shared" si="24"/>
        <v>90.987868284228767</v>
      </c>
      <c r="L88" s="211">
        <v>0</v>
      </c>
    </row>
    <row r="89" spans="2:12" ht="19.149999999999999" hidden="1" customHeight="1" outlineLevel="2" x14ac:dyDescent="0.25">
      <c r="B89" s="111" t="s">
        <v>82</v>
      </c>
      <c r="C89" s="124">
        <v>17</v>
      </c>
      <c r="D89" s="108">
        <v>515</v>
      </c>
      <c r="E89" s="104">
        <f t="shared" si="22"/>
        <v>527</v>
      </c>
      <c r="F89" s="108">
        <v>515</v>
      </c>
      <c r="G89" s="109">
        <v>12</v>
      </c>
      <c r="H89" s="109">
        <v>400</v>
      </c>
      <c r="I89" s="104">
        <f t="shared" si="23"/>
        <v>77.669902912621353</v>
      </c>
      <c r="J89" s="109">
        <v>387</v>
      </c>
      <c r="K89" s="32">
        <f t="shared" si="24"/>
        <v>73.434535104364329</v>
      </c>
      <c r="L89" s="211">
        <v>0</v>
      </c>
    </row>
    <row r="90" spans="2:12" ht="19.149999999999999" hidden="1" customHeight="1" outlineLevel="2" x14ac:dyDescent="0.25">
      <c r="B90" s="111" t="s">
        <v>82</v>
      </c>
      <c r="C90" s="124">
        <v>18</v>
      </c>
      <c r="D90" s="108">
        <v>561</v>
      </c>
      <c r="E90" s="104">
        <f t="shared" si="22"/>
        <v>561</v>
      </c>
      <c r="F90" s="108">
        <v>561</v>
      </c>
      <c r="G90" s="109">
        <v>0</v>
      </c>
      <c r="H90" s="109">
        <v>500</v>
      </c>
      <c r="I90" s="104">
        <f t="shared" si="23"/>
        <v>89.126559714795007</v>
      </c>
      <c r="J90" s="109">
        <v>561</v>
      </c>
      <c r="K90" s="32">
        <f t="shared" si="24"/>
        <v>100</v>
      </c>
      <c r="L90" s="211">
        <v>0</v>
      </c>
    </row>
    <row r="91" spans="2:12" ht="19.149999999999999" hidden="1" customHeight="1" outlineLevel="2" x14ac:dyDescent="0.25">
      <c r="B91" s="111" t="s">
        <v>82</v>
      </c>
      <c r="C91" s="124">
        <v>19</v>
      </c>
      <c r="D91" s="108">
        <v>513</v>
      </c>
      <c r="E91" s="104">
        <f t="shared" si="22"/>
        <v>525</v>
      </c>
      <c r="F91" s="108">
        <v>513</v>
      </c>
      <c r="G91" s="109">
        <v>12</v>
      </c>
      <c r="H91" s="109">
        <v>500</v>
      </c>
      <c r="I91" s="104">
        <f t="shared" si="23"/>
        <v>97.465886939571149</v>
      </c>
      <c r="J91" s="109">
        <v>498</v>
      </c>
      <c r="K91" s="32">
        <f t="shared" si="24"/>
        <v>94.857142857142861</v>
      </c>
      <c r="L91" s="211">
        <v>68</v>
      </c>
    </row>
    <row r="92" spans="2:12" ht="19.149999999999999" hidden="1" customHeight="1" outlineLevel="2" x14ac:dyDescent="0.25">
      <c r="B92" s="111" t="s">
        <v>82</v>
      </c>
      <c r="C92" s="124">
        <v>20</v>
      </c>
      <c r="D92" s="108">
        <v>473</v>
      </c>
      <c r="E92" s="104">
        <f t="shared" si="22"/>
        <v>510</v>
      </c>
      <c r="F92" s="108">
        <v>473</v>
      </c>
      <c r="G92" s="109">
        <v>37</v>
      </c>
      <c r="H92" s="109">
        <v>473</v>
      </c>
      <c r="I92" s="104">
        <f t="shared" si="23"/>
        <v>100</v>
      </c>
      <c r="J92" s="109">
        <v>510</v>
      </c>
      <c r="K92" s="32">
        <f t="shared" si="24"/>
        <v>100</v>
      </c>
      <c r="L92" s="211">
        <v>0</v>
      </c>
    </row>
    <row r="93" spans="2:12" ht="19.149999999999999" hidden="1" customHeight="1" outlineLevel="2" x14ac:dyDescent="0.25">
      <c r="B93" s="111" t="s">
        <v>82</v>
      </c>
      <c r="C93" s="124">
        <v>21</v>
      </c>
      <c r="D93" s="108">
        <v>483</v>
      </c>
      <c r="E93" s="104">
        <f t="shared" si="22"/>
        <v>496</v>
      </c>
      <c r="F93" s="108">
        <v>483</v>
      </c>
      <c r="G93" s="109">
        <v>13</v>
      </c>
      <c r="H93" s="109">
        <v>458</v>
      </c>
      <c r="I93" s="104">
        <f t="shared" si="23"/>
        <v>94.824016563146998</v>
      </c>
      <c r="J93" s="109">
        <v>427</v>
      </c>
      <c r="K93" s="32">
        <f t="shared" si="24"/>
        <v>86.088709677419345</v>
      </c>
      <c r="L93" s="211">
        <v>0</v>
      </c>
    </row>
    <row r="94" spans="2:12" ht="19.149999999999999" hidden="1" customHeight="1" outlineLevel="2" x14ac:dyDescent="0.25">
      <c r="B94" s="111" t="s">
        <v>82</v>
      </c>
      <c r="C94" s="124">
        <v>22</v>
      </c>
      <c r="D94" s="108">
        <v>443</v>
      </c>
      <c r="E94" s="104">
        <f t="shared" si="22"/>
        <v>451</v>
      </c>
      <c r="F94" s="108">
        <v>443</v>
      </c>
      <c r="G94" s="109">
        <v>8</v>
      </c>
      <c r="H94" s="109">
        <v>443</v>
      </c>
      <c r="I94" s="104">
        <f t="shared" si="23"/>
        <v>100</v>
      </c>
      <c r="J94" s="109">
        <v>420</v>
      </c>
      <c r="K94" s="32">
        <f t="shared" si="24"/>
        <v>93.126385809312637</v>
      </c>
      <c r="L94" s="211">
        <v>65</v>
      </c>
    </row>
    <row r="95" spans="2:12" ht="19.149999999999999" hidden="1" customHeight="1" outlineLevel="2" x14ac:dyDescent="0.25">
      <c r="B95" s="111" t="s">
        <v>82</v>
      </c>
      <c r="C95" s="124">
        <v>23</v>
      </c>
      <c r="D95" s="108">
        <v>602</v>
      </c>
      <c r="E95" s="104">
        <f t="shared" si="22"/>
        <v>620</v>
      </c>
      <c r="F95" s="108">
        <v>602</v>
      </c>
      <c r="G95" s="109">
        <v>18</v>
      </c>
      <c r="H95" s="109">
        <v>589</v>
      </c>
      <c r="I95" s="104">
        <f t="shared" si="23"/>
        <v>97.840531561461802</v>
      </c>
      <c r="J95" s="109">
        <v>577</v>
      </c>
      <c r="K95" s="32">
        <f t="shared" si="24"/>
        <v>93.064516129032256</v>
      </c>
      <c r="L95" s="211">
        <v>0</v>
      </c>
    </row>
    <row r="96" spans="2:12" ht="19.149999999999999" hidden="1" customHeight="1" outlineLevel="2" x14ac:dyDescent="0.25">
      <c r="B96" s="111" t="s">
        <v>82</v>
      </c>
      <c r="C96" s="124">
        <v>24</v>
      </c>
      <c r="D96" s="108">
        <v>575</v>
      </c>
      <c r="E96" s="104">
        <f t="shared" si="22"/>
        <v>592</v>
      </c>
      <c r="F96" s="108">
        <v>575</v>
      </c>
      <c r="G96" s="109">
        <v>17</v>
      </c>
      <c r="H96" s="109">
        <v>575</v>
      </c>
      <c r="I96" s="104">
        <f t="shared" si="23"/>
        <v>100</v>
      </c>
      <c r="J96" s="109">
        <v>516</v>
      </c>
      <c r="K96" s="32">
        <f t="shared" si="24"/>
        <v>87.162162162162161</v>
      </c>
      <c r="L96" s="211">
        <v>0</v>
      </c>
    </row>
    <row r="97" spans="2:12" ht="19.149999999999999" hidden="1" customHeight="1" outlineLevel="2" x14ac:dyDescent="0.25">
      <c r="B97" s="111" t="s">
        <v>82</v>
      </c>
      <c r="C97" s="124" t="s">
        <v>14</v>
      </c>
      <c r="D97" s="104"/>
      <c r="E97" s="104">
        <f t="shared" si="22"/>
        <v>39</v>
      </c>
      <c r="F97" s="109"/>
      <c r="G97" s="109">
        <v>39</v>
      </c>
      <c r="H97" s="109"/>
      <c r="I97" s="104"/>
      <c r="J97" s="109">
        <v>39</v>
      </c>
      <c r="K97" s="32"/>
      <c r="L97" s="211"/>
    </row>
    <row r="98" spans="2:12" ht="18.600000000000001" customHeight="1" outlineLevel="1" collapsed="1" x14ac:dyDescent="0.25">
      <c r="B98" s="113" t="s">
        <v>82</v>
      </c>
      <c r="C98" s="124"/>
      <c r="D98" s="242">
        <f>SUM(D73:D97)</f>
        <v>12976</v>
      </c>
      <c r="E98" s="242">
        <f t="shared" ref="E98:L98" si="25">SUM(E73:E97)</f>
        <v>13440</v>
      </c>
      <c r="F98" s="242">
        <f t="shared" si="25"/>
        <v>12976</v>
      </c>
      <c r="G98" s="242">
        <f t="shared" si="25"/>
        <v>464</v>
      </c>
      <c r="H98" s="242">
        <f t="shared" si="25"/>
        <v>12396</v>
      </c>
      <c r="I98" s="242">
        <f>SUM(I73:I97)/24</f>
        <v>95.600566497457137</v>
      </c>
      <c r="J98" s="242">
        <f t="shared" si="25"/>
        <v>11340</v>
      </c>
      <c r="K98" s="242">
        <f>SUM(K73:K97)/24</f>
        <v>85.539263904291772</v>
      </c>
      <c r="L98" s="246">
        <f t="shared" si="25"/>
        <v>543</v>
      </c>
    </row>
    <row r="99" spans="2:12" ht="19.149999999999999" hidden="1" customHeight="1" outlineLevel="2" x14ac:dyDescent="0.25">
      <c r="B99" s="111" t="s">
        <v>83</v>
      </c>
      <c r="C99" s="124">
        <v>1</v>
      </c>
      <c r="D99" s="108">
        <v>657</v>
      </c>
      <c r="E99" s="104">
        <f>F99+G99</f>
        <v>675</v>
      </c>
      <c r="F99" s="108">
        <v>657</v>
      </c>
      <c r="G99" s="109">
        <v>18</v>
      </c>
      <c r="H99" s="109">
        <v>595</v>
      </c>
      <c r="I99" s="104">
        <f>(H99/F99)*100</f>
        <v>90.563165905631664</v>
      </c>
      <c r="J99" s="109">
        <v>613</v>
      </c>
      <c r="K99" s="32">
        <f t="shared" si="24"/>
        <v>90.81481481481481</v>
      </c>
      <c r="L99" s="211">
        <v>0</v>
      </c>
    </row>
    <row r="100" spans="2:12" ht="19.149999999999999" hidden="1" customHeight="1" outlineLevel="2" x14ac:dyDescent="0.25">
      <c r="B100" s="111" t="s">
        <v>83</v>
      </c>
      <c r="C100" s="124">
        <v>2</v>
      </c>
      <c r="D100" s="108">
        <v>630</v>
      </c>
      <c r="E100" s="104">
        <f t="shared" ref="E100:E102" si="26">F100+G100</f>
        <v>643</v>
      </c>
      <c r="F100" s="108">
        <v>630</v>
      </c>
      <c r="G100" s="109">
        <v>13</v>
      </c>
      <c r="H100" s="109">
        <v>520</v>
      </c>
      <c r="I100" s="104">
        <f>(H100/F100)*100</f>
        <v>82.539682539682531</v>
      </c>
      <c r="J100" s="109">
        <v>418</v>
      </c>
      <c r="K100" s="32">
        <f t="shared" si="24"/>
        <v>65.007776049766719</v>
      </c>
      <c r="L100" s="211">
        <v>0</v>
      </c>
    </row>
    <row r="101" spans="2:12" ht="19.149999999999999" hidden="1" customHeight="1" outlineLevel="2" x14ac:dyDescent="0.25">
      <c r="B101" s="111" t="s">
        <v>83</v>
      </c>
      <c r="C101" s="124">
        <v>3</v>
      </c>
      <c r="D101" s="108">
        <v>638</v>
      </c>
      <c r="E101" s="104">
        <f t="shared" si="26"/>
        <v>651</v>
      </c>
      <c r="F101" s="108">
        <v>638</v>
      </c>
      <c r="G101" s="109">
        <v>13</v>
      </c>
      <c r="H101" s="109">
        <v>529</v>
      </c>
      <c r="I101" s="104">
        <f>(H101/F101)*100</f>
        <v>82.915360501567406</v>
      </c>
      <c r="J101" s="109">
        <v>532</v>
      </c>
      <c r="K101" s="32">
        <f t="shared" si="24"/>
        <v>81.72043010752688</v>
      </c>
      <c r="L101" s="211">
        <v>50</v>
      </c>
    </row>
    <row r="102" spans="2:12" ht="19.149999999999999" hidden="1" customHeight="1" outlineLevel="2" x14ac:dyDescent="0.25">
      <c r="B102" s="111" t="s">
        <v>83</v>
      </c>
      <c r="C102" s="124">
        <v>4</v>
      </c>
      <c r="D102" s="108">
        <v>554</v>
      </c>
      <c r="E102" s="104">
        <f t="shared" si="26"/>
        <v>564</v>
      </c>
      <c r="F102" s="108">
        <v>554</v>
      </c>
      <c r="G102" s="109">
        <v>10</v>
      </c>
      <c r="H102" s="109">
        <v>523</v>
      </c>
      <c r="I102" s="104">
        <f>(H102/F102)*100</f>
        <v>94.40433212996389</v>
      </c>
      <c r="J102" s="109">
        <v>533</v>
      </c>
      <c r="K102" s="32">
        <f t="shared" si="24"/>
        <v>94.503546099290787</v>
      </c>
      <c r="L102" s="211">
        <v>0</v>
      </c>
    </row>
    <row r="103" spans="2:12" ht="19.149999999999999" hidden="1" customHeight="1" outlineLevel="2" x14ac:dyDescent="0.25">
      <c r="B103" s="111" t="s">
        <v>83</v>
      </c>
      <c r="C103" s="124" t="s">
        <v>14</v>
      </c>
      <c r="D103" s="104"/>
      <c r="E103" s="104"/>
      <c r="F103" s="109"/>
      <c r="G103" s="109"/>
      <c r="H103" s="109"/>
      <c r="I103" s="104"/>
      <c r="J103" s="109"/>
      <c r="K103" s="32"/>
      <c r="L103" s="211"/>
    </row>
    <row r="104" spans="2:12" ht="19.149999999999999" customHeight="1" outlineLevel="1" collapsed="1" x14ac:dyDescent="0.25">
      <c r="B104" s="113" t="s">
        <v>83</v>
      </c>
      <c r="C104" s="124"/>
      <c r="D104" s="242">
        <f>SUM(D99:D103)</f>
        <v>2479</v>
      </c>
      <c r="E104" s="242">
        <f t="shared" ref="E104:L104" si="27">SUM(E99:E103)</f>
        <v>2533</v>
      </c>
      <c r="F104" s="242">
        <f t="shared" si="27"/>
        <v>2479</v>
      </c>
      <c r="G104" s="242">
        <f t="shared" si="27"/>
        <v>54</v>
      </c>
      <c r="H104" s="242">
        <f t="shared" si="27"/>
        <v>2167</v>
      </c>
      <c r="I104" s="242">
        <f>SUM(I99:I103)/4</f>
        <v>87.605635269211376</v>
      </c>
      <c r="J104" s="242">
        <f t="shared" si="27"/>
        <v>2096</v>
      </c>
      <c r="K104" s="242">
        <f>SUM(K99:K103)/4</f>
        <v>83.011641767849795</v>
      </c>
      <c r="L104" s="246">
        <f t="shared" si="27"/>
        <v>50</v>
      </c>
    </row>
    <row r="105" spans="2:12" ht="19.149999999999999" hidden="1" customHeight="1" outlineLevel="2" x14ac:dyDescent="0.25">
      <c r="B105" s="111" t="s">
        <v>84</v>
      </c>
      <c r="C105" s="124">
        <v>1</v>
      </c>
      <c r="D105" s="108">
        <v>463</v>
      </c>
      <c r="E105" s="104">
        <f t="shared" ref="E105:E120" si="28">F105+G105</f>
        <v>488</v>
      </c>
      <c r="F105" s="108">
        <v>463</v>
      </c>
      <c r="G105" s="114">
        <v>25</v>
      </c>
      <c r="H105" s="114">
        <v>463</v>
      </c>
      <c r="I105" s="104">
        <f t="shared" ref="I105:I119" si="29">(H105/F105)*100</f>
        <v>100</v>
      </c>
      <c r="J105" s="109">
        <v>404</v>
      </c>
      <c r="K105" s="32">
        <f t="shared" si="24"/>
        <v>82.786885245901644</v>
      </c>
      <c r="L105" s="211">
        <v>40</v>
      </c>
    </row>
    <row r="106" spans="2:12" ht="19.149999999999999" hidden="1" customHeight="1" outlineLevel="2" x14ac:dyDescent="0.25">
      <c r="B106" s="111" t="s">
        <v>84</v>
      </c>
      <c r="C106" s="124">
        <v>2</v>
      </c>
      <c r="D106" s="108">
        <v>512</v>
      </c>
      <c r="E106" s="104">
        <f t="shared" si="28"/>
        <v>567</v>
      </c>
      <c r="F106" s="108">
        <v>512</v>
      </c>
      <c r="G106" s="109">
        <v>55</v>
      </c>
      <c r="H106" s="109">
        <v>512</v>
      </c>
      <c r="I106" s="104">
        <f t="shared" si="29"/>
        <v>100</v>
      </c>
      <c r="J106" s="109">
        <v>528</v>
      </c>
      <c r="K106" s="32">
        <f t="shared" si="24"/>
        <v>93.121693121693113</v>
      </c>
      <c r="L106" s="211">
        <v>0</v>
      </c>
    </row>
    <row r="107" spans="2:12" ht="19.149999999999999" hidden="1" customHeight="1" outlineLevel="2" x14ac:dyDescent="0.25">
      <c r="B107" s="111" t="s">
        <v>84</v>
      </c>
      <c r="C107" s="124">
        <v>3</v>
      </c>
      <c r="D107" s="108">
        <v>456</v>
      </c>
      <c r="E107" s="104">
        <f t="shared" si="28"/>
        <v>456</v>
      </c>
      <c r="F107" s="108">
        <v>456</v>
      </c>
      <c r="G107" s="109">
        <v>0</v>
      </c>
      <c r="H107" s="109">
        <v>412</v>
      </c>
      <c r="I107" s="104">
        <f t="shared" si="29"/>
        <v>90.350877192982466</v>
      </c>
      <c r="J107" s="109">
        <v>412</v>
      </c>
      <c r="K107" s="32">
        <f t="shared" si="24"/>
        <v>90.350877192982466</v>
      </c>
      <c r="L107" s="211">
        <v>0</v>
      </c>
    </row>
    <row r="108" spans="2:12" ht="19.149999999999999" hidden="1" customHeight="1" outlineLevel="2" x14ac:dyDescent="0.25">
      <c r="B108" s="111" t="s">
        <v>84</v>
      </c>
      <c r="C108" s="124">
        <v>4</v>
      </c>
      <c r="D108" s="108">
        <v>470</v>
      </c>
      <c r="E108" s="104">
        <f t="shared" si="28"/>
        <v>470</v>
      </c>
      <c r="F108" s="108">
        <v>470</v>
      </c>
      <c r="G108" s="109">
        <v>0</v>
      </c>
      <c r="H108" s="109">
        <v>411</v>
      </c>
      <c r="I108" s="104">
        <f t="shared" si="29"/>
        <v>87.446808510638292</v>
      </c>
      <c r="J108" s="109">
        <v>411</v>
      </c>
      <c r="K108" s="32">
        <f t="shared" si="24"/>
        <v>87.446808510638292</v>
      </c>
      <c r="L108" s="211">
        <v>0</v>
      </c>
    </row>
    <row r="109" spans="2:12" ht="19.149999999999999" hidden="1" customHeight="1" outlineLevel="2" x14ac:dyDescent="0.25">
      <c r="B109" s="111" t="s">
        <v>84</v>
      </c>
      <c r="C109" s="124">
        <v>5</v>
      </c>
      <c r="D109" s="108">
        <v>483</v>
      </c>
      <c r="E109" s="104">
        <f t="shared" si="28"/>
        <v>496</v>
      </c>
      <c r="F109" s="108">
        <v>483</v>
      </c>
      <c r="G109" s="109">
        <v>13</v>
      </c>
      <c r="H109" s="109">
        <v>470</v>
      </c>
      <c r="I109" s="104">
        <f t="shared" si="29"/>
        <v>97.308488612836442</v>
      </c>
      <c r="J109" s="109">
        <v>421</v>
      </c>
      <c r="K109" s="32">
        <f t="shared" si="24"/>
        <v>84.879032258064512</v>
      </c>
      <c r="L109" s="211">
        <v>0</v>
      </c>
    </row>
    <row r="110" spans="2:12" ht="19.149999999999999" hidden="1" customHeight="1" outlineLevel="2" x14ac:dyDescent="0.25">
      <c r="B110" s="111" t="s">
        <v>84</v>
      </c>
      <c r="C110" s="124">
        <v>6</v>
      </c>
      <c r="D110" s="108">
        <v>478</v>
      </c>
      <c r="E110" s="104">
        <f t="shared" si="28"/>
        <v>489</v>
      </c>
      <c r="F110" s="108">
        <v>478</v>
      </c>
      <c r="G110" s="109">
        <v>11</v>
      </c>
      <c r="H110" s="109">
        <v>388</v>
      </c>
      <c r="I110" s="104">
        <f t="shared" si="29"/>
        <v>81.171548117154813</v>
      </c>
      <c r="J110" s="109">
        <v>399</v>
      </c>
      <c r="K110" s="32">
        <f t="shared" si="24"/>
        <v>81.595092024539866</v>
      </c>
      <c r="L110" s="211">
        <v>80</v>
      </c>
    </row>
    <row r="111" spans="2:12" ht="19.149999999999999" hidden="1" customHeight="1" outlineLevel="2" x14ac:dyDescent="0.25">
      <c r="B111" s="111" t="s">
        <v>84</v>
      </c>
      <c r="C111" s="124">
        <v>7</v>
      </c>
      <c r="D111" s="108">
        <v>529</v>
      </c>
      <c r="E111" s="104">
        <f t="shared" si="28"/>
        <v>540</v>
      </c>
      <c r="F111" s="108">
        <v>529</v>
      </c>
      <c r="G111" s="109">
        <v>11</v>
      </c>
      <c r="H111" s="109">
        <v>452</v>
      </c>
      <c r="I111" s="104">
        <f t="shared" si="29"/>
        <v>85.444234404536871</v>
      </c>
      <c r="J111" s="109">
        <v>404</v>
      </c>
      <c r="K111" s="32">
        <f t="shared" si="24"/>
        <v>74.81481481481481</v>
      </c>
      <c r="L111" s="211">
        <v>400</v>
      </c>
    </row>
    <row r="112" spans="2:12" ht="19.149999999999999" hidden="1" customHeight="1" outlineLevel="2" x14ac:dyDescent="0.25">
      <c r="B112" s="111" t="s">
        <v>84</v>
      </c>
      <c r="C112" s="124">
        <v>8</v>
      </c>
      <c r="D112" s="108">
        <v>537</v>
      </c>
      <c r="E112" s="104">
        <f t="shared" si="28"/>
        <v>544</v>
      </c>
      <c r="F112" s="108">
        <v>537</v>
      </c>
      <c r="G112" s="109">
        <v>7</v>
      </c>
      <c r="H112" s="109">
        <v>490</v>
      </c>
      <c r="I112" s="104">
        <f t="shared" si="29"/>
        <v>91.247672253258855</v>
      </c>
      <c r="J112" s="109">
        <v>300</v>
      </c>
      <c r="K112" s="32">
        <f t="shared" si="24"/>
        <v>55.147058823529413</v>
      </c>
      <c r="L112" s="211">
        <v>0</v>
      </c>
    </row>
    <row r="113" spans="2:12" ht="19.149999999999999" hidden="1" customHeight="1" outlineLevel="2" x14ac:dyDescent="0.25">
      <c r="B113" s="111" t="s">
        <v>84</v>
      </c>
      <c r="C113" s="124">
        <v>9</v>
      </c>
      <c r="D113" s="108">
        <v>453</v>
      </c>
      <c r="E113" s="104">
        <f t="shared" si="28"/>
        <v>467</v>
      </c>
      <c r="F113" s="108">
        <v>453</v>
      </c>
      <c r="G113" s="109">
        <v>14</v>
      </c>
      <c r="H113" s="109">
        <v>437</v>
      </c>
      <c r="I113" s="104">
        <f t="shared" si="29"/>
        <v>96.467991169977935</v>
      </c>
      <c r="J113" s="109">
        <v>388</v>
      </c>
      <c r="K113" s="32">
        <f t="shared" si="24"/>
        <v>83.083511777301936</v>
      </c>
      <c r="L113" s="211">
        <v>30</v>
      </c>
    </row>
    <row r="114" spans="2:12" ht="19.149999999999999" hidden="1" customHeight="1" outlineLevel="2" x14ac:dyDescent="0.25">
      <c r="B114" s="111" t="s">
        <v>84</v>
      </c>
      <c r="C114" s="124">
        <v>10</v>
      </c>
      <c r="D114" s="108">
        <v>568</v>
      </c>
      <c r="E114" s="104">
        <f t="shared" si="28"/>
        <v>581</v>
      </c>
      <c r="F114" s="108">
        <v>568</v>
      </c>
      <c r="G114" s="109">
        <v>13</v>
      </c>
      <c r="H114" s="109">
        <v>534</v>
      </c>
      <c r="I114" s="104">
        <f t="shared" si="29"/>
        <v>94.014084507042256</v>
      </c>
      <c r="J114" s="109">
        <v>518</v>
      </c>
      <c r="K114" s="32">
        <f t="shared" si="24"/>
        <v>89.156626506024097</v>
      </c>
      <c r="L114" s="211">
        <v>500</v>
      </c>
    </row>
    <row r="115" spans="2:12" ht="19.149999999999999" hidden="1" customHeight="1" outlineLevel="2" x14ac:dyDescent="0.25">
      <c r="B115" s="111" t="s">
        <v>84</v>
      </c>
      <c r="C115" s="124">
        <v>11</v>
      </c>
      <c r="D115" s="108">
        <v>419</v>
      </c>
      <c r="E115" s="104">
        <f t="shared" si="28"/>
        <v>428</v>
      </c>
      <c r="F115" s="108">
        <v>419</v>
      </c>
      <c r="G115" s="109">
        <v>9</v>
      </c>
      <c r="H115" s="109">
        <v>282</v>
      </c>
      <c r="I115" s="104">
        <f t="shared" si="29"/>
        <v>67.303102625298322</v>
      </c>
      <c r="J115" s="109">
        <v>282</v>
      </c>
      <c r="K115" s="32">
        <f t="shared" si="24"/>
        <v>65.887850467289724</v>
      </c>
      <c r="L115" s="211">
        <v>0</v>
      </c>
    </row>
    <row r="116" spans="2:12" ht="19.149999999999999" hidden="1" customHeight="1" outlineLevel="2" x14ac:dyDescent="0.25">
      <c r="B116" s="111" t="s">
        <v>84</v>
      </c>
      <c r="C116" s="124">
        <v>12</v>
      </c>
      <c r="D116" s="108">
        <v>540</v>
      </c>
      <c r="E116" s="104">
        <f t="shared" si="28"/>
        <v>552</v>
      </c>
      <c r="F116" s="108">
        <v>540</v>
      </c>
      <c r="G116" s="109">
        <v>12</v>
      </c>
      <c r="H116" s="109">
        <v>492</v>
      </c>
      <c r="I116" s="104">
        <f t="shared" si="29"/>
        <v>91.111111111111114</v>
      </c>
      <c r="J116" s="109">
        <v>503</v>
      </c>
      <c r="K116" s="32">
        <f t="shared" si="24"/>
        <v>91.123188405797109</v>
      </c>
      <c r="L116" s="211">
        <v>0</v>
      </c>
    </row>
    <row r="117" spans="2:12" ht="19.149999999999999" hidden="1" customHeight="1" outlineLevel="2" x14ac:dyDescent="0.25">
      <c r="B117" s="111" t="s">
        <v>84</v>
      </c>
      <c r="C117" s="124">
        <v>13</v>
      </c>
      <c r="D117" s="108">
        <v>548</v>
      </c>
      <c r="E117" s="104">
        <f t="shared" si="28"/>
        <v>567</v>
      </c>
      <c r="F117" s="108">
        <v>548</v>
      </c>
      <c r="G117" s="109">
        <v>19</v>
      </c>
      <c r="H117" s="109">
        <v>496</v>
      </c>
      <c r="I117" s="104">
        <f t="shared" si="29"/>
        <v>90.510948905109487</v>
      </c>
      <c r="J117" s="109">
        <v>412</v>
      </c>
      <c r="K117" s="32">
        <f t="shared" si="24"/>
        <v>72.663139329805986</v>
      </c>
      <c r="L117" s="211">
        <v>129</v>
      </c>
    </row>
    <row r="118" spans="2:12" ht="19.149999999999999" hidden="1" customHeight="1" outlineLevel="2" x14ac:dyDescent="0.25">
      <c r="B118" s="111" t="s">
        <v>84</v>
      </c>
      <c r="C118" s="124">
        <v>14</v>
      </c>
      <c r="D118" s="108">
        <v>557</v>
      </c>
      <c r="E118" s="104">
        <f t="shared" si="28"/>
        <v>569</v>
      </c>
      <c r="F118" s="108">
        <v>557</v>
      </c>
      <c r="G118" s="109">
        <v>12</v>
      </c>
      <c r="H118" s="109">
        <v>557</v>
      </c>
      <c r="I118" s="104">
        <f t="shared" si="29"/>
        <v>100</v>
      </c>
      <c r="J118" s="109">
        <v>278</v>
      </c>
      <c r="K118" s="32">
        <f t="shared" si="24"/>
        <v>48.857644991212659</v>
      </c>
      <c r="L118" s="211">
        <v>17</v>
      </c>
    </row>
    <row r="119" spans="2:12" ht="19.149999999999999" hidden="1" customHeight="1" outlineLevel="2" x14ac:dyDescent="0.25">
      <c r="B119" s="111" t="s">
        <v>84</v>
      </c>
      <c r="C119" s="124">
        <v>15</v>
      </c>
      <c r="D119" s="108">
        <v>450</v>
      </c>
      <c r="E119" s="104">
        <f t="shared" si="28"/>
        <v>469</v>
      </c>
      <c r="F119" s="108">
        <v>450</v>
      </c>
      <c r="G119" s="109">
        <v>19</v>
      </c>
      <c r="H119" s="109">
        <v>376</v>
      </c>
      <c r="I119" s="104">
        <f t="shared" si="29"/>
        <v>83.555555555555557</v>
      </c>
      <c r="J119" s="109">
        <v>355</v>
      </c>
      <c r="K119" s="32">
        <f t="shared" si="24"/>
        <v>75.69296375266525</v>
      </c>
      <c r="L119" s="211">
        <v>40</v>
      </c>
    </row>
    <row r="120" spans="2:12" ht="19.149999999999999" hidden="1" customHeight="1" outlineLevel="2" x14ac:dyDescent="0.25">
      <c r="B120" s="111" t="s">
        <v>84</v>
      </c>
      <c r="C120" s="124" t="s">
        <v>14</v>
      </c>
      <c r="D120" s="104"/>
      <c r="E120" s="104">
        <f t="shared" si="28"/>
        <v>12</v>
      </c>
      <c r="F120" s="109"/>
      <c r="G120" s="109">
        <v>12</v>
      </c>
      <c r="H120" s="109"/>
      <c r="I120" s="104"/>
      <c r="J120" s="109">
        <v>12</v>
      </c>
      <c r="K120" s="32"/>
      <c r="L120" s="211"/>
    </row>
    <row r="121" spans="2:12" ht="19.149999999999999" customHeight="1" outlineLevel="1" collapsed="1" x14ac:dyDescent="0.25">
      <c r="B121" s="113" t="s">
        <v>84</v>
      </c>
      <c r="C121" s="124"/>
      <c r="D121" s="242">
        <f>SUM(D105:D120)</f>
        <v>7463</v>
      </c>
      <c r="E121" s="242">
        <f t="shared" ref="E121:L121" si="30">SUM(E105:E120)</f>
        <v>7695</v>
      </c>
      <c r="F121" s="242">
        <f t="shared" si="30"/>
        <v>7463</v>
      </c>
      <c r="G121" s="242">
        <f t="shared" si="30"/>
        <v>232</v>
      </c>
      <c r="H121" s="242">
        <f t="shared" si="30"/>
        <v>6772</v>
      </c>
      <c r="I121" s="242">
        <f>SUM(I105:I120)/15</f>
        <v>90.395494864366825</v>
      </c>
      <c r="J121" s="242">
        <f t="shared" si="30"/>
        <v>6027</v>
      </c>
      <c r="K121" s="242">
        <f>SUM(K105:K120)/15</f>
        <v>78.440479148150729</v>
      </c>
      <c r="L121" s="246">
        <f t="shared" si="30"/>
        <v>1236</v>
      </c>
    </row>
    <row r="122" spans="2:12" ht="19.149999999999999" hidden="1" customHeight="1" outlineLevel="2" x14ac:dyDescent="0.25">
      <c r="B122" s="111" t="s">
        <v>85</v>
      </c>
      <c r="C122" s="124">
        <v>1</v>
      </c>
      <c r="D122" s="108">
        <v>646</v>
      </c>
      <c r="E122" s="104">
        <f t="shared" ref="E122:E130" si="31">F122+G122</f>
        <v>667</v>
      </c>
      <c r="F122" s="108">
        <v>646</v>
      </c>
      <c r="G122" s="109">
        <v>21</v>
      </c>
      <c r="H122" s="109">
        <v>630</v>
      </c>
      <c r="I122" s="104">
        <f t="shared" ref="I122:I130" si="32">(H122/F122)*100</f>
        <v>97.523219814241486</v>
      </c>
      <c r="J122" s="109">
        <v>460</v>
      </c>
      <c r="K122" s="32">
        <f t="shared" si="24"/>
        <v>68.965517241379317</v>
      </c>
      <c r="L122" s="211">
        <v>0</v>
      </c>
    </row>
    <row r="123" spans="2:12" ht="19.149999999999999" hidden="1" customHeight="1" outlineLevel="2" x14ac:dyDescent="0.25">
      <c r="B123" s="111" t="s">
        <v>85</v>
      </c>
      <c r="C123" s="124">
        <v>2</v>
      </c>
      <c r="D123" s="108">
        <v>559</v>
      </c>
      <c r="E123" s="104">
        <f t="shared" si="31"/>
        <v>572</v>
      </c>
      <c r="F123" s="108">
        <v>559</v>
      </c>
      <c r="G123" s="109">
        <v>13</v>
      </c>
      <c r="H123" s="109">
        <v>480</v>
      </c>
      <c r="I123" s="104">
        <f t="shared" si="32"/>
        <v>85.867620751341676</v>
      </c>
      <c r="J123" s="109">
        <v>478</v>
      </c>
      <c r="K123" s="32">
        <f t="shared" si="24"/>
        <v>83.56643356643356</v>
      </c>
      <c r="L123" s="211">
        <v>0</v>
      </c>
    </row>
    <row r="124" spans="2:12" ht="19.149999999999999" hidden="1" customHeight="1" outlineLevel="2" x14ac:dyDescent="0.25">
      <c r="B124" s="111" t="s">
        <v>85</v>
      </c>
      <c r="C124" s="124">
        <v>3</v>
      </c>
      <c r="D124" s="108">
        <v>652</v>
      </c>
      <c r="E124" s="104">
        <f t="shared" si="31"/>
        <v>666</v>
      </c>
      <c r="F124" s="108">
        <v>652</v>
      </c>
      <c r="G124" s="109">
        <v>14</v>
      </c>
      <c r="H124" s="109">
        <v>600</v>
      </c>
      <c r="I124" s="104">
        <f t="shared" si="32"/>
        <v>92.024539877300612</v>
      </c>
      <c r="J124" s="109">
        <v>604</v>
      </c>
      <c r="K124" s="32">
        <f t="shared" si="24"/>
        <v>90.690690690690687</v>
      </c>
      <c r="L124" s="211">
        <v>100</v>
      </c>
    </row>
    <row r="125" spans="2:12" ht="19.149999999999999" hidden="1" customHeight="1" outlineLevel="2" x14ac:dyDescent="0.25">
      <c r="B125" s="111" t="s">
        <v>85</v>
      </c>
      <c r="C125" s="124">
        <v>4</v>
      </c>
      <c r="D125" s="108">
        <v>534</v>
      </c>
      <c r="E125" s="104">
        <f t="shared" si="31"/>
        <v>548</v>
      </c>
      <c r="F125" s="108">
        <v>534</v>
      </c>
      <c r="G125" s="109">
        <v>14</v>
      </c>
      <c r="H125" s="109">
        <v>451</v>
      </c>
      <c r="I125" s="104">
        <f t="shared" si="32"/>
        <v>84.456928838951313</v>
      </c>
      <c r="J125" s="109">
        <v>400</v>
      </c>
      <c r="K125" s="32">
        <f t="shared" si="24"/>
        <v>72.992700729927009</v>
      </c>
      <c r="L125" s="211">
        <v>0</v>
      </c>
    </row>
    <row r="126" spans="2:12" ht="19.149999999999999" hidden="1" customHeight="1" outlineLevel="2" x14ac:dyDescent="0.25">
      <c r="B126" s="111" t="s">
        <v>85</v>
      </c>
      <c r="C126" s="124">
        <v>5</v>
      </c>
      <c r="D126" s="108">
        <v>525</v>
      </c>
      <c r="E126" s="104">
        <f t="shared" si="31"/>
        <v>536</v>
      </c>
      <c r="F126" s="108">
        <v>525</v>
      </c>
      <c r="G126" s="109">
        <v>11</v>
      </c>
      <c r="H126" s="109">
        <v>520</v>
      </c>
      <c r="I126" s="104">
        <f t="shared" si="32"/>
        <v>99.047619047619051</v>
      </c>
      <c r="J126" s="109">
        <v>430</v>
      </c>
      <c r="K126" s="32">
        <f t="shared" si="24"/>
        <v>80.223880597014926</v>
      </c>
      <c r="L126" s="211">
        <v>0</v>
      </c>
    </row>
    <row r="127" spans="2:12" ht="19.149999999999999" hidden="1" customHeight="1" outlineLevel="2" x14ac:dyDescent="0.25">
      <c r="B127" s="111" t="s">
        <v>85</v>
      </c>
      <c r="C127" s="124">
        <v>6</v>
      </c>
      <c r="D127" s="108">
        <v>570</v>
      </c>
      <c r="E127" s="104">
        <f t="shared" si="31"/>
        <v>582</v>
      </c>
      <c r="F127" s="108">
        <v>570</v>
      </c>
      <c r="G127" s="109">
        <v>12</v>
      </c>
      <c r="H127" s="109">
        <v>570</v>
      </c>
      <c r="I127" s="104">
        <f t="shared" si="32"/>
        <v>100</v>
      </c>
      <c r="J127" s="109">
        <v>558</v>
      </c>
      <c r="K127" s="32">
        <f t="shared" si="24"/>
        <v>95.876288659793815</v>
      </c>
      <c r="L127" s="211">
        <v>0</v>
      </c>
    </row>
    <row r="128" spans="2:12" ht="19.149999999999999" hidden="1" customHeight="1" outlineLevel="2" x14ac:dyDescent="0.25">
      <c r="B128" s="111" t="s">
        <v>85</v>
      </c>
      <c r="C128" s="124">
        <v>7</v>
      </c>
      <c r="D128" s="108">
        <v>476</v>
      </c>
      <c r="E128" s="104">
        <f t="shared" si="31"/>
        <v>485</v>
      </c>
      <c r="F128" s="108">
        <v>476</v>
      </c>
      <c r="G128" s="109">
        <v>9</v>
      </c>
      <c r="H128" s="109">
        <v>476</v>
      </c>
      <c r="I128" s="104">
        <f t="shared" si="32"/>
        <v>100</v>
      </c>
      <c r="J128" s="109">
        <v>300</v>
      </c>
      <c r="K128" s="32">
        <f t="shared" si="24"/>
        <v>61.855670103092784</v>
      </c>
      <c r="L128" s="211">
        <v>0</v>
      </c>
    </row>
    <row r="129" spans="2:12" ht="19.149999999999999" hidden="1" customHeight="1" outlineLevel="2" x14ac:dyDescent="0.25">
      <c r="B129" s="111" t="s">
        <v>85</v>
      </c>
      <c r="C129" s="124">
        <v>8</v>
      </c>
      <c r="D129" s="108">
        <v>521</v>
      </c>
      <c r="E129" s="104">
        <f t="shared" si="31"/>
        <v>537</v>
      </c>
      <c r="F129" s="108">
        <v>521</v>
      </c>
      <c r="G129" s="115">
        <v>16</v>
      </c>
      <c r="H129" s="115">
        <v>479</v>
      </c>
      <c r="I129" s="104">
        <f t="shared" si="32"/>
        <v>91.938579654510562</v>
      </c>
      <c r="J129" s="115">
        <v>405</v>
      </c>
      <c r="K129" s="32">
        <f t="shared" si="24"/>
        <v>75.41899441340783</v>
      </c>
      <c r="L129" s="116">
        <v>144</v>
      </c>
    </row>
    <row r="130" spans="2:12" ht="19.149999999999999" hidden="1" customHeight="1" outlineLevel="2" x14ac:dyDescent="0.25">
      <c r="B130" s="111" t="s">
        <v>85</v>
      </c>
      <c r="C130" s="124">
        <v>9</v>
      </c>
      <c r="D130" s="108">
        <v>467</v>
      </c>
      <c r="E130" s="104">
        <f t="shared" si="31"/>
        <v>477</v>
      </c>
      <c r="F130" s="108">
        <v>467</v>
      </c>
      <c r="G130" s="109">
        <v>10</v>
      </c>
      <c r="H130" s="109">
        <v>413</v>
      </c>
      <c r="I130" s="104">
        <f t="shared" si="32"/>
        <v>88.436830835117775</v>
      </c>
      <c r="J130" s="109">
        <v>348</v>
      </c>
      <c r="K130" s="32">
        <f t="shared" si="24"/>
        <v>72.95597484276729</v>
      </c>
      <c r="L130" s="211">
        <v>0</v>
      </c>
    </row>
    <row r="131" spans="2:12" ht="19.149999999999999" hidden="1" customHeight="1" outlineLevel="2" x14ac:dyDescent="0.25">
      <c r="B131" s="111" t="s">
        <v>85</v>
      </c>
      <c r="C131" s="124" t="s">
        <v>14</v>
      </c>
      <c r="D131" s="104"/>
      <c r="E131" s="104">
        <v>10</v>
      </c>
      <c r="F131" s="109"/>
      <c r="G131" s="109">
        <v>10</v>
      </c>
      <c r="H131" s="109"/>
      <c r="I131" s="104"/>
      <c r="J131" s="109">
        <v>10</v>
      </c>
      <c r="K131" s="32"/>
      <c r="L131" s="211"/>
    </row>
    <row r="132" spans="2:12" ht="19.149999999999999" customHeight="1" outlineLevel="1" collapsed="1" x14ac:dyDescent="0.25">
      <c r="B132" s="113" t="s">
        <v>85</v>
      </c>
      <c r="C132" s="124"/>
      <c r="D132" s="242">
        <f>SUM(D122:D131)</f>
        <v>4950</v>
      </c>
      <c r="E132" s="242">
        <f t="shared" ref="E132:L132" si="33">SUM(E122:E131)</f>
        <v>5080</v>
      </c>
      <c r="F132" s="242">
        <f t="shared" si="33"/>
        <v>4950</v>
      </c>
      <c r="G132" s="242">
        <f t="shared" si="33"/>
        <v>130</v>
      </c>
      <c r="H132" s="242">
        <f t="shared" si="33"/>
        <v>4619</v>
      </c>
      <c r="I132" s="242">
        <f>SUM(I122:I131)/9</f>
        <v>93.25503764656473</v>
      </c>
      <c r="J132" s="242">
        <f t="shared" si="33"/>
        <v>3993</v>
      </c>
      <c r="K132" s="242">
        <f>SUM(K122:K131)/9</f>
        <v>78.060683427167476</v>
      </c>
      <c r="L132" s="246">
        <f t="shared" si="33"/>
        <v>244</v>
      </c>
    </row>
    <row r="133" spans="2:12" ht="19.149999999999999" hidden="1" customHeight="1" outlineLevel="2" x14ac:dyDescent="0.25">
      <c r="B133" s="111" t="s">
        <v>86</v>
      </c>
      <c r="C133" s="124">
        <v>1</v>
      </c>
      <c r="D133" s="108">
        <v>535</v>
      </c>
      <c r="E133" s="104">
        <f t="shared" ref="E133:E140" si="34">F133+G133</f>
        <v>546</v>
      </c>
      <c r="F133" s="108">
        <v>535</v>
      </c>
      <c r="G133" s="109">
        <v>11</v>
      </c>
      <c r="H133" s="109">
        <v>529</v>
      </c>
      <c r="I133" s="104">
        <f t="shared" ref="I133:I139" si="35">(H133/F133)*100</f>
        <v>98.878504672897193</v>
      </c>
      <c r="J133" s="109">
        <v>467</v>
      </c>
      <c r="K133" s="32">
        <f t="shared" si="24"/>
        <v>85.531135531135533</v>
      </c>
      <c r="L133" s="211">
        <v>0</v>
      </c>
    </row>
    <row r="134" spans="2:12" ht="19.149999999999999" hidden="1" customHeight="1" outlineLevel="2" x14ac:dyDescent="0.25">
      <c r="B134" s="111" t="s">
        <v>86</v>
      </c>
      <c r="C134" s="124">
        <v>2</v>
      </c>
      <c r="D134" s="108">
        <v>599</v>
      </c>
      <c r="E134" s="104">
        <f t="shared" si="34"/>
        <v>614</v>
      </c>
      <c r="F134" s="108">
        <v>599</v>
      </c>
      <c r="G134" s="109">
        <v>15</v>
      </c>
      <c r="H134" s="109">
        <v>545</v>
      </c>
      <c r="I134" s="104">
        <f t="shared" si="35"/>
        <v>90.984974958263777</v>
      </c>
      <c r="J134" s="109">
        <v>284</v>
      </c>
      <c r="K134" s="32">
        <f t="shared" si="24"/>
        <v>46.254071661237781</v>
      </c>
      <c r="L134" s="211">
        <v>35</v>
      </c>
    </row>
    <row r="135" spans="2:12" ht="19.149999999999999" hidden="1" customHeight="1" outlineLevel="2" x14ac:dyDescent="0.25">
      <c r="B135" s="111" t="s">
        <v>86</v>
      </c>
      <c r="C135" s="124">
        <v>3</v>
      </c>
      <c r="D135" s="108">
        <v>563</v>
      </c>
      <c r="E135" s="104">
        <f t="shared" si="34"/>
        <v>576</v>
      </c>
      <c r="F135" s="108">
        <v>563</v>
      </c>
      <c r="G135" s="109">
        <v>13</v>
      </c>
      <c r="H135" s="109">
        <v>430</v>
      </c>
      <c r="I135" s="104">
        <f t="shared" si="35"/>
        <v>76.376554174067493</v>
      </c>
      <c r="J135" s="109">
        <v>443</v>
      </c>
      <c r="K135" s="32">
        <f t="shared" si="24"/>
        <v>76.909722222222214</v>
      </c>
      <c r="L135" s="211">
        <v>100</v>
      </c>
    </row>
    <row r="136" spans="2:12" ht="19.149999999999999" hidden="1" customHeight="1" outlineLevel="2" x14ac:dyDescent="0.25">
      <c r="B136" s="111" t="s">
        <v>86</v>
      </c>
      <c r="C136" s="124">
        <v>4</v>
      </c>
      <c r="D136" s="108">
        <v>505</v>
      </c>
      <c r="E136" s="104">
        <f t="shared" si="34"/>
        <v>518</v>
      </c>
      <c r="F136" s="108">
        <v>505</v>
      </c>
      <c r="G136" s="109">
        <v>13</v>
      </c>
      <c r="H136" s="109">
        <v>477</v>
      </c>
      <c r="I136" s="104">
        <f t="shared" si="35"/>
        <v>94.455445544554451</v>
      </c>
      <c r="J136" s="109">
        <v>475</v>
      </c>
      <c r="K136" s="32">
        <f t="shared" si="24"/>
        <v>91.698841698841704</v>
      </c>
      <c r="L136" s="211">
        <v>0</v>
      </c>
    </row>
    <row r="137" spans="2:12" ht="19.149999999999999" hidden="1" customHeight="1" outlineLevel="2" x14ac:dyDescent="0.25">
      <c r="B137" s="111" t="s">
        <v>86</v>
      </c>
      <c r="C137" s="124">
        <v>5</v>
      </c>
      <c r="D137" s="108">
        <v>535</v>
      </c>
      <c r="E137" s="104">
        <f t="shared" si="34"/>
        <v>545</v>
      </c>
      <c r="F137" s="108">
        <v>535</v>
      </c>
      <c r="G137" s="109">
        <v>10</v>
      </c>
      <c r="H137" s="109">
        <v>535</v>
      </c>
      <c r="I137" s="104">
        <f t="shared" si="35"/>
        <v>100</v>
      </c>
      <c r="J137" s="109">
        <v>510</v>
      </c>
      <c r="K137" s="32">
        <f t="shared" si="24"/>
        <v>93.577981651376149</v>
      </c>
      <c r="L137" s="211">
        <v>0</v>
      </c>
    </row>
    <row r="138" spans="2:12" ht="19.149999999999999" hidden="1" customHeight="1" outlineLevel="2" x14ac:dyDescent="0.25">
      <c r="B138" s="111" t="s">
        <v>86</v>
      </c>
      <c r="C138" s="124">
        <v>6</v>
      </c>
      <c r="D138" s="108">
        <v>561</v>
      </c>
      <c r="E138" s="104">
        <f t="shared" si="34"/>
        <v>572</v>
      </c>
      <c r="F138" s="108">
        <v>561</v>
      </c>
      <c r="G138" s="109">
        <v>11</v>
      </c>
      <c r="H138" s="109">
        <v>511</v>
      </c>
      <c r="I138" s="104">
        <f t="shared" si="35"/>
        <v>91.087344028520505</v>
      </c>
      <c r="J138" s="109">
        <v>239</v>
      </c>
      <c r="K138" s="32">
        <f t="shared" si="24"/>
        <v>41.78321678321678</v>
      </c>
      <c r="L138" s="211">
        <v>0</v>
      </c>
    </row>
    <row r="139" spans="2:12" ht="19.149999999999999" hidden="1" customHeight="1" outlineLevel="2" x14ac:dyDescent="0.25">
      <c r="B139" s="111" t="s">
        <v>86</v>
      </c>
      <c r="C139" s="124">
        <v>7</v>
      </c>
      <c r="D139" s="108">
        <v>489</v>
      </c>
      <c r="E139" s="104">
        <f t="shared" si="34"/>
        <v>495</v>
      </c>
      <c r="F139" s="108">
        <v>489</v>
      </c>
      <c r="G139" s="109">
        <v>6</v>
      </c>
      <c r="H139" s="109">
        <v>404</v>
      </c>
      <c r="I139" s="104">
        <f t="shared" si="35"/>
        <v>82.617586912065448</v>
      </c>
      <c r="J139" s="109">
        <v>54</v>
      </c>
      <c r="K139" s="32">
        <f t="shared" si="24"/>
        <v>10.909090909090908</v>
      </c>
      <c r="L139" s="211">
        <v>0</v>
      </c>
    </row>
    <row r="140" spans="2:12" ht="19.149999999999999" hidden="1" customHeight="1" outlineLevel="2" x14ac:dyDescent="0.25">
      <c r="B140" s="111" t="s">
        <v>86</v>
      </c>
      <c r="C140" s="124" t="s">
        <v>14</v>
      </c>
      <c r="D140" s="104"/>
      <c r="E140" s="104">
        <f t="shared" si="34"/>
        <v>8</v>
      </c>
      <c r="F140" s="109"/>
      <c r="G140" s="109">
        <v>8</v>
      </c>
      <c r="H140" s="109"/>
      <c r="I140" s="104"/>
      <c r="J140" s="109">
        <v>8</v>
      </c>
      <c r="K140" s="32"/>
      <c r="L140" s="211"/>
    </row>
    <row r="141" spans="2:12" ht="18.600000000000001" customHeight="1" outlineLevel="1" collapsed="1" x14ac:dyDescent="0.25">
      <c r="B141" s="113" t="s">
        <v>86</v>
      </c>
      <c r="C141" s="124"/>
      <c r="D141" s="242">
        <f>SUM(D133:D140)</f>
        <v>3787</v>
      </c>
      <c r="E141" s="242">
        <f t="shared" ref="E141:L141" si="36">SUM(E133:E140)</f>
        <v>3874</v>
      </c>
      <c r="F141" s="242">
        <f t="shared" si="36"/>
        <v>3787</v>
      </c>
      <c r="G141" s="242">
        <f t="shared" si="36"/>
        <v>87</v>
      </c>
      <c r="H141" s="242">
        <f t="shared" si="36"/>
        <v>3431</v>
      </c>
      <c r="I141" s="242">
        <f>SUM(I133:I140)/7</f>
        <v>90.628630041481273</v>
      </c>
      <c r="J141" s="242">
        <f t="shared" si="36"/>
        <v>2480</v>
      </c>
      <c r="K141" s="242">
        <f>SUM(K133:K140)/7</f>
        <v>63.809151493874445</v>
      </c>
      <c r="L141" s="246">
        <f t="shared" si="36"/>
        <v>135</v>
      </c>
    </row>
    <row r="142" spans="2:12" ht="19.149999999999999" hidden="1" customHeight="1" outlineLevel="2" x14ac:dyDescent="0.25">
      <c r="B142" s="111" t="s">
        <v>87</v>
      </c>
      <c r="C142" s="124">
        <v>1</v>
      </c>
      <c r="D142" s="108">
        <v>487</v>
      </c>
      <c r="E142" s="104">
        <f t="shared" ref="E142:E161" si="37">F142+G142</f>
        <v>500</v>
      </c>
      <c r="F142" s="108">
        <v>487</v>
      </c>
      <c r="G142" s="109">
        <v>13</v>
      </c>
      <c r="H142" s="109">
        <v>477</v>
      </c>
      <c r="I142" s="104">
        <f t="shared" ref="I142:I161" si="38">(H142/F142)*100</f>
        <v>97.946611909650926</v>
      </c>
      <c r="J142" s="109">
        <v>470</v>
      </c>
      <c r="K142" s="32">
        <f t="shared" ref="K142:K203" si="39">(J142/E142)*100</f>
        <v>94</v>
      </c>
      <c r="L142" s="211">
        <v>0</v>
      </c>
    </row>
    <row r="143" spans="2:12" ht="19.149999999999999" hidden="1" customHeight="1" outlineLevel="2" x14ac:dyDescent="0.25">
      <c r="B143" s="111" t="s">
        <v>87</v>
      </c>
      <c r="C143" s="124">
        <v>2</v>
      </c>
      <c r="D143" s="108">
        <v>452</v>
      </c>
      <c r="E143" s="104">
        <f t="shared" si="37"/>
        <v>474</v>
      </c>
      <c r="F143" s="108">
        <v>452</v>
      </c>
      <c r="G143" s="109">
        <v>22</v>
      </c>
      <c r="H143" s="109">
        <v>448</v>
      </c>
      <c r="I143" s="104">
        <f t="shared" si="38"/>
        <v>99.115044247787608</v>
      </c>
      <c r="J143" s="109">
        <v>427</v>
      </c>
      <c r="K143" s="32">
        <f t="shared" si="39"/>
        <v>90.084388185654007</v>
      </c>
      <c r="L143" s="211">
        <v>0</v>
      </c>
    </row>
    <row r="144" spans="2:12" ht="19.149999999999999" hidden="1" customHeight="1" outlineLevel="2" x14ac:dyDescent="0.25">
      <c r="B144" s="111" t="s">
        <v>87</v>
      </c>
      <c r="C144" s="124">
        <v>3</v>
      </c>
      <c r="D144" s="108">
        <v>556</v>
      </c>
      <c r="E144" s="104">
        <f t="shared" si="37"/>
        <v>567</v>
      </c>
      <c r="F144" s="108">
        <v>556</v>
      </c>
      <c r="G144" s="109">
        <v>11</v>
      </c>
      <c r="H144" s="109">
        <v>554</v>
      </c>
      <c r="I144" s="104">
        <f t="shared" si="38"/>
        <v>99.64028776978418</v>
      </c>
      <c r="J144" s="109">
        <v>464</v>
      </c>
      <c r="K144" s="32">
        <f t="shared" si="39"/>
        <v>81.834215167548493</v>
      </c>
      <c r="L144" s="211">
        <v>10</v>
      </c>
    </row>
    <row r="145" spans="2:12" ht="19.149999999999999" hidden="1" customHeight="1" outlineLevel="2" x14ac:dyDescent="0.25">
      <c r="B145" s="111" t="s">
        <v>87</v>
      </c>
      <c r="C145" s="124">
        <v>4</v>
      </c>
      <c r="D145" s="108">
        <v>449</v>
      </c>
      <c r="E145" s="104">
        <f t="shared" si="37"/>
        <v>458</v>
      </c>
      <c r="F145" s="108">
        <v>449</v>
      </c>
      <c r="G145" s="109">
        <v>9</v>
      </c>
      <c r="H145" s="109">
        <v>443</v>
      </c>
      <c r="I145" s="104">
        <f t="shared" si="38"/>
        <v>98.663697104677055</v>
      </c>
      <c r="J145" s="109">
        <v>403</v>
      </c>
      <c r="K145" s="32">
        <f t="shared" si="39"/>
        <v>87.991266375545848</v>
      </c>
      <c r="L145" s="211">
        <v>20</v>
      </c>
    </row>
    <row r="146" spans="2:12" ht="19.149999999999999" hidden="1" customHeight="1" outlineLevel="2" x14ac:dyDescent="0.25">
      <c r="B146" s="111" t="s">
        <v>87</v>
      </c>
      <c r="C146" s="124">
        <v>5</v>
      </c>
      <c r="D146" s="108">
        <v>474</v>
      </c>
      <c r="E146" s="104">
        <f t="shared" si="37"/>
        <v>484</v>
      </c>
      <c r="F146" s="108">
        <v>474</v>
      </c>
      <c r="G146" s="109">
        <v>10</v>
      </c>
      <c r="H146" s="109">
        <v>473</v>
      </c>
      <c r="I146" s="104">
        <f t="shared" si="38"/>
        <v>99.789029535864984</v>
      </c>
      <c r="J146" s="109">
        <v>464</v>
      </c>
      <c r="K146" s="32">
        <f t="shared" si="39"/>
        <v>95.867768595041326</v>
      </c>
      <c r="L146" s="211">
        <v>0</v>
      </c>
    </row>
    <row r="147" spans="2:12" ht="19.149999999999999" hidden="1" customHeight="1" outlineLevel="2" x14ac:dyDescent="0.25">
      <c r="B147" s="111" t="s">
        <v>87</v>
      </c>
      <c r="C147" s="124">
        <v>6</v>
      </c>
      <c r="D147" s="108">
        <v>503</v>
      </c>
      <c r="E147" s="104">
        <f t="shared" si="37"/>
        <v>513</v>
      </c>
      <c r="F147" s="108">
        <v>503</v>
      </c>
      <c r="G147" s="109">
        <v>10</v>
      </c>
      <c r="H147" s="109">
        <v>503</v>
      </c>
      <c r="I147" s="104">
        <f t="shared" si="38"/>
        <v>100</v>
      </c>
      <c r="J147" s="109">
        <v>476</v>
      </c>
      <c r="K147" s="32">
        <f t="shared" si="39"/>
        <v>92.787524366471729</v>
      </c>
      <c r="L147" s="211">
        <v>0</v>
      </c>
    </row>
    <row r="148" spans="2:12" ht="19.149999999999999" hidden="1" customHeight="1" outlineLevel="2" x14ac:dyDescent="0.25">
      <c r="B148" s="111" t="s">
        <v>87</v>
      </c>
      <c r="C148" s="124">
        <v>7</v>
      </c>
      <c r="D148" s="108">
        <v>379</v>
      </c>
      <c r="E148" s="104">
        <f t="shared" si="37"/>
        <v>387</v>
      </c>
      <c r="F148" s="108">
        <v>379</v>
      </c>
      <c r="G148" s="109">
        <v>8</v>
      </c>
      <c r="H148" s="109">
        <v>366</v>
      </c>
      <c r="I148" s="104">
        <f t="shared" si="38"/>
        <v>96.569920844327171</v>
      </c>
      <c r="J148" s="109">
        <v>132</v>
      </c>
      <c r="K148" s="32">
        <f t="shared" si="39"/>
        <v>34.108527131782942</v>
      </c>
      <c r="L148" s="211">
        <v>0</v>
      </c>
    </row>
    <row r="149" spans="2:12" ht="19.149999999999999" hidden="1" customHeight="1" outlineLevel="2" x14ac:dyDescent="0.25">
      <c r="B149" s="111" t="s">
        <v>87</v>
      </c>
      <c r="C149" s="124">
        <v>8</v>
      </c>
      <c r="D149" s="108">
        <v>606</v>
      </c>
      <c r="E149" s="104">
        <f t="shared" si="37"/>
        <v>606</v>
      </c>
      <c r="F149" s="108">
        <v>606</v>
      </c>
      <c r="G149" s="109">
        <v>0</v>
      </c>
      <c r="H149" s="109">
        <v>572</v>
      </c>
      <c r="I149" s="104">
        <f t="shared" si="38"/>
        <v>94.38943894389439</v>
      </c>
      <c r="J149" s="109">
        <v>516</v>
      </c>
      <c r="K149" s="32">
        <f t="shared" si="39"/>
        <v>85.148514851485146</v>
      </c>
      <c r="L149" s="211">
        <v>0</v>
      </c>
    </row>
    <row r="150" spans="2:12" ht="19.149999999999999" hidden="1" customHeight="1" outlineLevel="2" x14ac:dyDescent="0.25">
      <c r="B150" s="111" t="s">
        <v>87</v>
      </c>
      <c r="C150" s="124">
        <v>9</v>
      </c>
      <c r="D150" s="108">
        <v>501</v>
      </c>
      <c r="E150" s="104">
        <f t="shared" si="37"/>
        <v>511</v>
      </c>
      <c r="F150" s="108">
        <v>501</v>
      </c>
      <c r="G150" s="109">
        <v>10</v>
      </c>
      <c r="H150" s="109">
        <v>501</v>
      </c>
      <c r="I150" s="104">
        <f t="shared" si="38"/>
        <v>100</v>
      </c>
      <c r="J150" s="109">
        <v>451</v>
      </c>
      <c r="K150" s="32">
        <f t="shared" si="39"/>
        <v>88.25831702544032</v>
      </c>
      <c r="L150" s="211">
        <v>0</v>
      </c>
    </row>
    <row r="151" spans="2:12" ht="19.149999999999999" hidden="1" customHeight="1" outlineLevel="2" x14ac:dyDescent="0.25">
      <c r="B151" s="111" t="s">
        <v>87</v>
      </c>
      <c r="C151" s="124">
        <v>10</v>
      </c>
      <c r="D151" s="108">
        <v>455</v>
      </c>
      <c r="E151" s="104">
        <f t="shared" si="37"/>
        <v>464</v>
      </c>
      <c r="F151" s="108">
        <v>455</v>
      </c>
      <c r="G151" s="109">
        <v>9</v>
      </c>
      <c r="H151" s="109">
        <v>448</v>
      </c>
      <c r="I151" s="104">
        <f t="shared" si="38"/>
        <v>98.461538461538467</v>
      </c>
      <c r="J151" s="109">
        <v>410</v>
      </c>
      <c r="K151" s="32">
        <f t="shared" si="39"/>
        <v>88.362068965517238</v>
      </c>
      <c r="L151" s="211">
        <v>0</v>
      </c>
    </row>
    <row r="152" spans="2:12" ht="19.149999999999999" hidden="1" customHeight="1" outlineLevel="2" x14ac:dyDescent="0.25">
      <c r="B152" s="111" t="s">
        <v>87</v>
      </c>
      <c r="C152" s="124">
        <v>11</v>
      </c>
      <c r="D152" s="108">
        <v>536</v>
      </c>
      <c r="E152" s="104">
        <f t="shared" si="37"/>
        <v>547</v>
      </c>
      <c r="F152" s="108">
        <v>536</v>
      </c>
      <c r="G152" s="109">
        <v>11</v>
      </c>
      <c r="H152" s="109">
        <v>489</v>
      </c>
      <c r="I152" s="104">
        <f t="shared" si="38"/>
        <v>91.231343283582092</v>
      </c>
      <c r="J152" s="109">
        <v>500</v>
      </c>
      <c r="K152" s="32">
        <f t="shared" si="39"/>
        <v>91.407678244972573</v>
      </c>
      <c r="L152" s="211">
        <v>0</v>
      </c>
    </row>
    <row r="153" spans="2:12" ht="19.149999999999999" hidden="1" customHeight="1" outlineLevel="2" x14ac:dyDescent="0.25">
      <c r="B153" s="111" t="s">
        <v>87</v>
      </c>
      <c r="C153" s="124">
        <v>12</v>
      </c>
      <c r="D153" s="108">
        <v>518</v>
      </c>
      <c r="E153" s="104">
        <f t="shared" si="37"/>
        <v>528</v>
      </c>
      <c r="F153" s="108">
        <v>518</v>
      </c>
      <c r="G153" s="109">
        <v>10</v>
      </c>
      <c r="H153" s="109">
        <v>518</v>
      </c>
      <c r="I153" s="104">
        <f t="shared" si="38"/>
        <v>100</v>
      </c>
      <c r="J153" s="109">
        <v>469</v>
      </c>
      <c r="K153" s="32">
        <f t="shared" si="39"/>
        <v>88.825757575757578</v>
      </c>
      <c r="L153" s="211">
        <v>0</v>
      </c>
    </row>
    <row r="154" spans="2:12" ht="19.149999999999999" hidden="1" customHeight="1" outlineLevel="2" x14ac:dyDescent="0.25">
      <c r="B154" s="111" t="s">
        <v>87</v>
      </c>
      <c r="C154" s="124">
        <v>13</v>
      </c>
      <c r="D154" s="108">
        <v>450</v>
      </c>
      <c r="E154" s="104">
        <f t="shared" si="37"/>
        <v>452</v>
      </c>
      <c r="F154" s="108">
        <v>450</v>
      </c>
      <c r="G154" s="109">
        <v>2</v>
      </c>
      <c r="H154" s="109">
        <v>450</v>
      </c>
      <c r="I154" s="104">
        <f t="shared" si="38"/>
        <v>100</v>
      </c>
      <c r="J154" s="109">
        <v>436</v>
      </c>
      <c r="K154" s="32">
        <f t="shared" si="39"/>
        <v>96.460176991150433</v>
      </c>
      <c r="L154" s="211">
        <v>0</v>
      </c>
    </row>
    <row r="155" spans="2:12" ht="19.149999999999999" hidden="1" customHeight="1" outlineLevel="2" x14ac:dyDescent="0.25">
      <c r="B155" s="111" t="s">
        <v>87</v>
      </c>
      <c r="C155" s="124">
        <v>14</v>
      </c>
      <c r="D155" s="108">
        <v>539</v>
      </c>
      <c r="E155" s="104">
        <f t="shared" si="37"/>
        <v>551</v>
      </c>
      <c r="F155" s="108">
        <v>539</v>
      </c>
      <c r="G155" s="109">
        <v>12</v>
      </c>
      <c r="H155" s="109">
        <v>496</v>
      </c>
      <c r="I155" s="104">
        <f t="shared" si="38"/>
        <v>92.022263450834885</v>
      </c>
      <c r="J155" s="109">
        <v>377</v>
      </c>
      <c r="K155" s="32">
        <f t="shared" si="39"/>
        <v>68.421052631578945</v>
      </c>
      <c r="L155" s="211">
        <v>0</v>
      </c>
    </row>
    <row r="156" spans="2:12" ht="19.149999999999999" hidden="1" customHeight="1" outlineLevel="2" x14ac:dyDescent="0.25">
      <c r="B156" s="111" t="s">
        <v>87</v>
      </c>
      <c r="C156" s="124">
        <v>15</v>
      </c>
      <c r="D156" s="108">
        <v>528</v>
      </c>
      <c r="E156" s="104">
        <f t="shared" si="37"/>
        <v>540</v>
      </c>
      <c r="F156" s="108">
        <v>528</v>
      </c>
      <c r="G156" s="109">
        <v>12</v>
      </c>
      <c r="H156" s="109">
        <v>363</v>
      </c>
      <c r="I156" s="104">
        <f t="shared" si="38"/>
        <v>68.75</v>
      </c>
      <c r="J156" s="109">
        <v>337</v>
      </c>
      <c r="K156" s="32">
        <f t="shared" si="39"/>
        <v>62.407407407407412</v>
      </c>
      <c r="L156" s="211">
        <v>0</v>
      </c>
    </row>
    <row r="157" spans="2:12" ht="19.149999999999999" hidden="1" customHeight="1" outlineLevel="2" x14ac:dyDescent="0.25">
      <c r="B157" s="111" t="s">
        <v>87</v>
      </c>
      <c r="C157" s="124">
        <v>16</v>
      </c>
      <c r="D157" s="108">
        <v>459</v>
      </c>
      <c r="E157" s="104">
        <f t="shared" si="37"/>
        <v>459</v>
      </c>
      <c r="F157" s="108">
        <v>459</v>
      </c>
      <c r="G157" s="109">
        <v>0</v>
      </c>
      <c r="H157" s="109">
        <v>439</v>
      </c>
      <c r="I157" s="104">
        <f t="shared" si="38"/>
        <v>95.642701525054463</v>
      </c>
      <c r="J157" s="109">
        <v>386</v>
      </c>
      <c r="K157" s="32">
        <f t="shared" si="39"/>
        <v>84.095860566448806</v>
      </c>
      <c r="L157" s="211">
        <v>0</v>
      </c>
    </row>
    <row r="158" spans="2:12" ht="19.149999999999999" hidden="1" customHeight="1" outlineLevel="2" x14ac:dyDescent="0.25">
      <c r="B158" s="111" t="s">
        <v>87</v>
      </c>
      <c r="C158" s="124">
        <v>17</v>
      </c>
      <c r="D158" s="108">
        <v>443</v>
      </c>
      <c r="E158" s="104">
        <f t="shared" si="37"/>
        <v>456</v>
      </c>
      <c r="F158" s="108">
        <v>443</v>
      </c>
      <c r="G158" s="109">
        <v>13</v>
      </c>
      <c r="H158" s="109">
        <v>443</v>
      </c>
      <c r="I158" s="104">
        <f t="shared" si="38"/>
        <v>100</v>
      </c>
      <c r="J158" s="109">
        <v>425</v>
      </c>
      <c r="K158" s="32">
        <f t="shared" si="39"/>
        <v>93.201754385964904</v>
      </c>
      <c r="L158" s="211">
        <v>0</v>
      </c>
    </row>
    <row r="159" spans="2:12" ht="19.149999999999999" hidden="1" customHeight="1" outlineLevel="2" x14ac:dyDescent="0.25">
      <c r="B159" s="111" t="s">
        <v>87</v>
      </c>
      <c r="C159" s="124">
        <v>18</v>
      </c>
      <c r="D159" s="108">
        <v>517</v>
      </c>
      <c r="E159" s="104">
        <f t="shared" si="37"/>
        <v>537</v>
      </c>
      <c r="F159" s="108">
        <v>517</v>
      </c>
      <c r="G159" s="109">
        <v>20</v>
      </c>
      <c r="H159" s="109">
        <v>517</v>
      </c>
      <c r="I159" s="104">
        <f t="shared" si="38"/>
        <v>100</v>
      </c>
      <c r="J159" s="109">
        <v>537</v>
      </c>
      <c r="K159" s="32">
        <f t="shared" si="39"/>
        <v>100</v>
      </c>
      <c r="L159" s="211">
        <v>0</v>
      </c>
    </row>
    <row r="160" spans="2:12" ht="19.149999999999999" hidden="1" customHeight="1" outlineLevel="2" x14ac:dyDescent="0.25">
      <c r="B160" s="111" t="s">
        <v>87</v>
      </c>
      <c r="C160" s="124">
        <v>19</v>
      </c>
      <c r="D160" s="108">
        <v>535</v>
      </c>
      <c r="E160" s="104">
        <f t="shared" si="37"/>
        <v>535</v>
      </c>
      <c r="F160" s="108">
        <v>535</v>
      </c>
      <c r="G160" s="109">
        <v>0</v>
      </c>
      <c r="H160" s="109">
        <v>526</v>
      </c>
      <c r="I160" s="104">
        <f t="shared" si="38"/>
        <v>98.317757009345797</v>
      </c>
      <c r="J160" s="109">
        <v>466</v>
      </c>
      <c r="K160" s="32">
        <f t="shared" si="39"/>
        <v>87.10280373831776</v>
      </c>
      <c r="L160" s="211">
        <v>0</v>
      </c>
    </row>
    <row r="161" spans="2:12" ht="19.149999999999999" hidden="1" customHeight="1" outlineLevel="2" x14ac:dyDescent="0.25">
      <c r="B161" s="111" t="s">
        <v>87</v>
      </c>
      <c r="C161" s="124">
        <v>20</v>
      </c>
      <c r="D161" s="108">
        <v>421</v>
      </c>
      <c r="E161" s="104">
        <f t="shared" si="37"/>
        <v>429</v>
      </c>
      <c r="F161" s="108">
        <v>421</v>
      </c>
      <c r="G161" s="109">
        <v>8</v>
      </c>
      <c r="H161" s="109">
        <v>407</v>
      </c>
      <c r="I161" s="104">
        <f t="shared" si="38"/>
        <v>96.674584323040378</v>
      </c>
      <c r="J161" s="109">
        <v>386</v>
      </c>
      <c r="K161" s="32">
        <f t="shared" si="39"/>
        <v>89.976689976689968</v>
      </c>
      <c r="L161" s="211">
        <v>0</v>
      </c>
    </row>
    <row r="162" spans="2:12" ht="19.149999999999999" hidden="1" customHeight="1" outlineLevel="2" x14ac:dyDescent="0.25">
      <c r="B162" s="111" t="s">
        <v>87</v>
      </c>
      <c r="C162" s="124" t="s">
        <v>14</v>
      </c>
      <c r="D162" s="104"/>
      <c r="E162" s="104"/>
      <c r="F162" s="109"/>
      <c r="G162" s="109"/>
      <c r="H162" s="109"/>
      <c r="I162" s="104"/>
      <c r="J162" s="109"/>
      <c r="K162" s="32"/>
      <c r="L162" s="211"/>
    </row>
    <row r="163" spans="2:12" ht="19.149999999999999" customHeight="1" outlineLevel="1" collapsed="1" x14ac:dyDescent="0.25">
      <c r="B163" s="113" t="s">
        <v>87</v>
      </c>
      <c r="C163" s="124"/>
      <c r="D163" s="242">
        <f>SUM(D142:D162)</f>
        <v>9808</v>
      </c>
      <c r="E163" s="242">
        <f t="shared" ref="E163:L163" si="40">SUM(E142:E162)</f>
        <v>9998</v>
      </c>
      <c r="F163" s="242">
        <f t="shared" si="40"/>
        <v>9808</v>
      </c>
      <c r="G163" s="242">
        <f t="shared" si="40"/>
        <v>190</v>
      </c>
      <c r="H163" s="242">
        <f t="shared" si="40"/>
        <v>9433</v>
      </c>
      <c r="I163" s="242">
        <f>SUM(I142:I162)/20</f>
        <v>96.360710920469117</v>
      </c>
      <c r="J163" s="242">
        <f t="shared" si="40"/>
        <v>8532</v>
      </c>
      <c r="K163" s="242">
        <f>SUM(K142:K162)/20</f>
        <v>85.017088609138781</v>
      </c>
      <c r="L163" s="246">
        <f t="shared" si="40"/>
        <v>30</v>
      </c>
    </row>
    <row r="164" spans="2:12" ht="19.149999999999999" hidden="1" customHeight="1" outlineLevel="2" x14ac:dyDescent="0.25">
      <c r="B164" s="111" t="s">
        <v>88</v>
      </c>
      <c r="C164" s="124">
        <v>1</v>
      </c>
      <c r="D164" s="108">
        <v>553</v>
      </c>
      <c r="E164" s="104">
        <f t="shared" ref="E164:E205" si="41">F164+G164</f>
        <v>564</v>
      </c>
      <c r="F164" s="108">
        <v>553</v>
      </c>
      <c r="G164" s="109">
        <v>11</v>
      </c>
      <c r="H164" s="109">
        <v>517</v>
      </c>
      <c r="I164" s="104">
        <f t="shared" ref="I164:I204" si="42">(H164/F164)*100</f>
        <v>93.49005424954791</v>
      </c>
      <c r="J164" s="109">
        <v>438</v>
      </c>
      <c r="K164" s="32">
        <f t="shared" si="39"/>
        <v>77.659574468085097</v>
      </c>
      <c r="L164" s="211">
        <v>0</v>
      </c>
    </row>
    <row r="165" spans="2:12" ht="19.149999999999999" hidden="1" customHeight="1" outlineLevel="2" x14ac:dyDescent="0.25">
      <c r="B165" s="111" t="s">
        <v>88</v>
      </c>
      <c r="C165" s="124">
        <v>2</v>
      </c>
      <c r="D165" s="108">
        <v>418</v>
      </c>
      <c r="E165" s="104">
        <f t="shared" si="41"/>
        <v>427</v>
      </c>
      <c r="F165" s="108">
        <v>418</v>
      </c>
      <c r="G165" s="109">
        <v>9</v>
      </c>
      <c r="H165" s="109">
        <v>418</v>
      </c>
      <c r="I165" s="104">
        <f t="shared" si="42"/>
        <v>100</v>
      </c>
      <c r="J165" s="109">
        <v>355</v>
      </c>
      <c r="K165" s="32">
        <f t="shared" si="39"/>
        <v>83.138173302107731</v>
      </c>
      <c r="L165" s="211">
        <v>0</v>
      </c>
    </row>
    <row r="166" spans="2:12" ht="19.149999999999999" hidden="1" customHeight="1" outlineLevel="2" x14ac:dyDescent="0.25">
      <c r="B166" s="111" t="s">
        <v>88</v>
      </c>
      <c r="C166" s="124">
        <v>3</v>
      </c>
      <c r="D166" s="108">
        <v>527</v>
      </c>
      <c r="E166" s="104">
        <f t="shared" si="41"/>
        <v>539</v>
      </c>
      <c r="F166" s="108">
        <v>527</v>
      </c>
      <c r="G166" s="109">
        <v>12</v>
      </c>
      <c r="H166" s="109">
        <v>525</v>
      </c>
      <c r="I166" s="104">
        <f t="shared" si="42"/>
        <v>99.62049335863378</v>
      </c>
      <c r="J166" s="109">
        <v>315</v>
      </c>
      <c r="K166" s="32">
        <f t="shared" si="39"/>
        <v>58.441558441558442</v>
      </c>
      <c r="L166" s="211">
        <v>0</v>
      </c>
    </row>
    <row r="167" spans="2:12" ht="19.149999999999999" hidden="1" customHeight="1" outlineLevel="2" x14ac:dyDescent="0.25">
      <c r="B167" s="111" t="s">
        <v>88</v>
      </c>
      <c r="C167" s="124">
        <v>4</v>
      </c>
      <c r="D167" s="108">
        <v>443</v>
      </c>
      <c r="E167" s="104">
        <f t="shared" si="41"/>
        <v>452</v>
      </c>
      <c r="F167" s="108">
        <v>443</v>
      </c>
      <c r="G167" s="109">
        <v>9</v>
      </c>
      <c r="H167" s="109">
        <v>443</v>
      </c>
      <c r="I167" s="104">
        <f t="shared" si="42"/>
        <v>100</v>
      </c>
      <c r="J167" s="109">
        <v>427</v>
      </c>
      <c r="K167" s="32">
        <f t="shared" si="39"/>
        <v>94.469026548672559</v>
      </c>
      <c r="L167" s="211">
        <v>50</v>
      </c>
    </row>
    <row r="168" spans="2:12" ht="19.149999999999999" hidden="1" customHeight="1" outlineLevel="2" x14ac:dyDescent="0.25">
      <c r="B168" s="111" t="s">
        <v>88</v>
      </c>
      <c r="C168" s="124">
        <v>5</v>
      </c>
      <c r="D168" s="108">
        <v>444</v>
      </c>
      <c r="E168" s="104">
        <f t="shared" si="41"/>
        <v>453</v>
      </c>
      <c r="F168" s="108">
        <v>444</v>
      </c>
      <c r="G168" s="109">
        <v>9</v>
      </c>
      <c r="H168" s="109">
        <v>444</v>
      </c>
      <c r="I168" s="104">
        <f t="shared" si="42"/>
        <v>100</v>
      </c>
      <c r="J168" s="109">
        <v>404</v>
      </c>
      <c r="K168" s="32">
        <f t="shared" si="39"/>
        <v>89.183222958057399</v>
      </c>
      <c r="L168" s="211">
        <v>0</v>
      </c>
    </row>
    <row r="169" spans="2:12" ht="19.149999999999999" hidden="1" customHeight="1" outlineLevel="2" x14ac:dyDescent="0.25">
      <c r="B169" s="111" t="s">
        <v>88</v>
      </c>
      <c r="C169" s="124">
        <v>6</v>
      </c>
      <c r="D169" s="108">
        <v>460</v>
      </c>
      <c r="E169" s="104">
        <f t="shared" si="41"/>
        <v>474</v>
      </c>
      <c r="F169" s="108">
        <v>460</v>
      </c>
      <c r="G169" s="109">
        <v>14</v>
      </c>
      <c r="H169" s="109">
        <v>369</v>
      </c>
      <c r="I169" s="104">
        <f t="shared" si="42"/>
        <v>80.217391304347828</v>
      </c>
      <c r="J169" s="109">
        <v>383</v>
      </c>
      <c r="K169" s="32">
        <f t="shared" si="39"/>
        <v>80.801687763713076</v>
      </c>
      <c r="L169" s="211">
        <v>383</v>
      </c>
    </row>
    <row r="170" spans="2:12" ht="19.149999999999999" hidden="1" customHeight="1" outlineLevel="2" x14ac:dyDescent="0.25">
      <c r="B170" s="111" t="s">
        <v>88</v>
      </c>
      <c r="C170" s="124">
        <v>7</v>
      </c>
      <c r="D170" s="108">
        <v>498</v>
      </c>
      <c r="E170" s="104">
        <f t="shared" si="41"/>
        <v>510</v>
      </c>
      <c r="F170" s="108">
        <v>498</v>
      </c>
      <c r="G170" s="109">
        <v>12</v>
      </c>
      <c r="H170" s="109">
        <v>436</v>
      </c>
      <c r="I170" s="104">
        <f t="shared" si="42"/>
        <v>87.550200803212846</v>
      </c>
      <c r="J170" s="109">
        <v>436</v>
      </c>
      <c r="K170" s="32">
        <f t="shared" si="39"/>
        <v>85.490196078431367</v>
      </c>
      <c r="L170" s="211">
        <v>28</v>
      </c>
    </row>
    <row r="171" spans="2:12" ht="19.149999999999999" hidden="1" customHeight="1" outlineLevel="2" x14ac:dyDescent="0.25">
      <c r="B171" s="111" t="s">
        <v>88</v>
      </c>
      <c r="C171" s="124">
        <v>8</v>
      </c>
      <c r="D171" s="108">
        <v>399</v>
      </c>
      <c r="E171" s="104">
        <f t="shared" si="41"/>
        <v>407</v>
      </c>
      <c r="F171" s="108">
        <v>399</v>
      </c>
      <c r="G171" s="109">
        <v>8</v>
      </c>
      <c r="H171" s="109">
        <v>387</v>
      </c>
      <c r="I171" s="104">
        <f t="shared" si="42"/>
        <v>96.992481203007515</v>
      </c>
      <c r="J171" s="109">
        <v>153</v>
      </c>
      <c r="K171" s="32">
        <f t="shared" si="39"/>
        <v>37.59213759213759</v>
      </c>
      <c r="L171" s="211">
        <v>0</v>
      </c>
    </row>
    <row r="172" spans="2:12" ht="19.149999999999999" hidden="1" customHeight="1" outlineLevel="2" x14ac:dyDescent="0.25">
      <c r="B172" s="111" t="s">
        <v>88</v>
      </c>
      <c r="C172" s="124">
        <v>9</v>
      </c>
      <c r="D172" s="108">
        <v>479</v>
      </c>
      <c r="E172" s="104">
        <f t="shared" si="41"/>
        <v>489</v>
      </c>
      <c r="F172" s="108">
        <v>479</v>
      </c>
      <c r="G172" s="109">
        <v>10</v>
      </c>
      <c r="H172" s="109">
        <v>479</v>
      </c>
      <c r="I172" s="104">
        <f t="shared" si="42"/>
        <v>100</v>
      </c>
      <c r="J172" s="109">
        <v>150</v>
      </c>
      <c r="K172" s="32">
        <f t="shared" si="39"/>
        <v>30.674846625766872</v>
      </c>
      <c r="L172" s="211">
        <v>0</v>
      </c>
    </row>
    <row r="173" spans="2:12" ht="19.149999999999999" hidden="1" customHeight="1" outlineLevel="2" x14ac:dyDescent="0.25">
      <c r="B173" s="111" t="s">
        <v>88</v>
      </c>
      <c r="C173" s="124">
        <v>10</v>
      </c>
      <c r="D173" s="108">
        <v>419</v>
      </c>
      <c r="E173" s="104">
        <f t="shared" si="41"/>
        <v>428</v>
      </c>
      <c r="F173" s="108">
        <v>419</v>
      </c>
      <c r="G173" s="109">
        <v>9</v>
      </c>
      <c r="H173" s="109">
        <v>303</v>
      </c>
      <c r="I173" s="104">
        <f t="shared" si="42"/>
        <v>72.315035799522676</v>
      </c>
      <c r="J173" s="109">
        <v>312</v>
      </c>
      <c r="K173" s="32">
        <f t="shared" si="39"/>
        <v>72.89719626168224</v>
      </c>
      <c r="L173" s="211">
        <v>0</v>
      </c>
    </row>
    <row r="174" spans="2:12" ht="19.149999999999999" hidden="1" customHeight="1" outlineLevel="2" x14ac:dyDescent="0.25">
      <c r="B174" s="111" t="s">
        <v>88</v>
      </c>
      <c r="C174" s="124">
        <v>11</v>
      </c>
      <c r="D174" s="108">
        <v>445</v>
      </c>
      <c r="E174" s="104">
        <f t="shared" si="41"/>
        <v>455</v>
      </c>
      <c r="F174" s="108">
        <v>445</v>
      </c>
      <c r="G174" s="109">
        <v>10</v>
      </c>
      <c r="H174" s="109">
        <v>418</v>
      </c>
      <c r="I174" s="104">
        <f t="shared" si="42"/>
        <v>93.932584269662925</v>
      </c>
      <c r="J174" s="109">
        <v>346</v>
      </c>
      <c r="K174" s="32">
        <f t="shared" si="39"/>
        <v>76.043956043956044</v>
      </c>
      <c r="L174" s="211">
        <v>0</v>
      </c>
    </row>
    <row r="175" spans="2:12" ht="19.149999999999999" hidden="1" customHeight="1" outlineLevel="2" x14ac:dyDescent="0.25">
      <c r="B175" s="111" t="s">
        <v>88</v>
      </c>
      <c r="C175" s="124">
        <v>12</v>
      </c>
      <c r="D175" s="108">
        <v>431</v>
      </c>
      <c r="E175" s="104">
        <f t="shared" si="41"/>
        <v>441</v>
      </c>
      <c r="F175" s="108">
        <v>431</v>
      </c>
      <c r="G175" s="109">
        <v>10</v>
      </c>
      <c r="H175" s="109">
        <v>431</v>
      </c>
      <c r="I175" s="104">
        <f t="shared" si="42"/>
        <v>100</v>
      </c>
      <c r="J175" s="109">
        <v>425</v>
      </c>
      <c r="K175" s="32">
        <f t="shared" si="39"/>
        <v>96.371882086167801</v>
      </c>
      <c r="L175" s="211">
        <v>0</v>
      </c>
    </row>
    <row r="176" spans="2:12" ht="19.149999999999999" hidden="1" customHeight="1" outlineLevel="2" x14ac:dyDescent="0.25">
      <c r="B176" s="111" t="s">
        <v>88</v>
      </c>
      <c r="C176" s="124">
        <v>13</v>
      </c>
      <c r="D176" s="108">
        <v>450</v>
      </c>
      <c r="E176" s="104">
        <f t="shared" si="41"/>
        <v>462</v>
      </c>
      <c r="F176" s="108">
        <v>450</v>
      </c>
      <c r="G176" s="109">
        <v>12</v>
      </c>
      <c r="H176" s="109">
        <v>384</v>
      </c>
      <c r="I176" s="104">
        <f t="shared" si="42"/>
        <v>85.333333333333343</v>
      </c>
      <c r="J176" s="109">
        <v>322</v>
      </c>
      <c r="K176" s="32">
        <f t="shared" si="39"/>
        <v>69.696969696969703</v>
      </c>
      <c r="L176" s="211">
        <v>20</v>
      </c>
    </row>
    <row r="177" spans="2:12" ht="19.149999999999999" hidden="1" customHeight="1" outlineLevel="2" x14ac:dyDescent="0.25">
      <c r="B177" s="111" t="s">
        <v>88</v>
      </c>
      <c r="C177" s="124">
        <v>14</v>
      </c>
      <c r="D177" s="108">
        <v>484</v>
      </c>
      <c r="E177" s="104">
        <f t="shared" si="41"/>
        <v>495</v>
      </c>
      <c r="F177" s="108">
        <v>484</v>
      </c>
      <c r="G177" s="109">
        <v>11</v>
      </c>
      <c r="H177" s="109">
        <v>444</v>
      </c>
      <c r="I177" s="104">
        <f t="shared" si="42"/>
        <v>91.735537190082653</v>
      </c>
      <c r="J177" s="115">
        <v>449</v>
      </c>
      <c r="K177" s="32">
        <f t="shared" si="39"/>
        <v>90.707070707070699</v>
      </c>
      <c r="L177" s="116">
        <v>0</v>
      </c>
    </row>
    <row r="178" spans="2:12" ht="19.149999999999999" hidden="1" customHeight="1" outlineLevel="2" x14ac:dyDescent="0.25">
      <c r="B178" s="111" t="s">
        <v>88</v>
      </c>
      <c r="C178" s="124">
        <v>15</v>
      </c>
      <c r="D178" s="108">
        <v>465</v>
      </c>
      <c r="E178" s="104">
        <f t="shared" si="41"/>
        <v>475</v>
      </c>
      <c r="F178" s="108">
        <v>465</v>
      </c>
      <c r="G178" s="109">
        <v>10</v>
      </c>
      <c r="H178" s="109">
        <v>465</v>
      </c>
      <c r="I178" s="104">
        <f t="shared" si="42"/>
        <v>100</v>
      </c>
      <c r="J178" s="109">
        <v>440</v>
      </c>
      <c r="K178" s="32">
        <f t="shared" si="39"/>
        <v>92.631578947368425</v>
      </c>
      <c r="L178" s="211">
        <v>0</v>
      </c>
    </row>
    <row r="179" spans="2:12" ht="19.149999999999999" hidden="1" customHeight="1" outlineLevel="2" x14ac:dyDescent="0.25">
      <c r="B179" s="111" t="s">
        <v>88</v>
      </c>
      <c r="C179" s="124">
        <v>16</v>
      </c>
      <c r="D179" s="108">
        <v>463</v>
      </c>
      <c r="E179" s="104">
        <f t="shared" si="41"/>
        <v>473</v>
      </c>
      <c r="F179" s="108">
        <v>463</v>
      </c>
      <c r="G179" s="109">
        <v>10</v>
      </c>
      <c r="H179" s="109">
        <v>448</v>
      </c>
      <c r="I179" s="104">
        <f t="shared" si="42"/>
        <v>96.76025917926566</v>
      </c>
      <c r="J179" s="109">
        <v>448</v>
      </c>
      <c r="K179" s="32">
        <f t="shared" si="39"/>
        <v>94.714587737843544</v>
      </c>
      <c r="L179" s="211">
        <v>15</v>
      </c>
    </row>
    <row r="180" spans="2:12" ht="19.149999999999999" hidden="1" customHeight="1" outlineLevel="2" x14ac:dyDescent="0.25">
      <c r="B180" s="111" t="s">
        <v>88</v>
      </c>
      <c r="C180" s="124">
        <v>17</v>
      </c>
      <c r="D180" s="108">
        <v>429</v>
      </c>
      <c r="E180" s="104">
        <f t="shared" si="41"/>
        <v>444</v>
      </c>
      <c r="F180" s="108">
        <v>429</v>
      </c>
      <c r="G180" s="109">
        <v>15</v>
      </c>
      <c r="H180" s="109">
        <v>357</v>
      </c>
      <c r="I180" s="104">
        <f t="shared" si="42"/>
        <v>83.216783216783213</v>
      </c>
      <c r="J180" s="109">
        <v>352</v>
      </c>
      <c r="K180" s="32">
        <f t="shared" si="39"/>
        <v>79.27927927927928</v>
      </c>
      <c r="L180" s="211">
        <v>0</v>
      </c>
    </row>
    <row r="181" spans="2:12" ht="19.149999999999999" hidden="1" customHeight="1" outlineLevel="2" x14ac:dyDescent="0.25">
      <c r="B181" s="111" t="s">
        <v>88</v>
      </c>
      <c r="C181" s="124">
        <v>18</v>
      </c>
      <c r="D181" s="108">
        <v>468</v>
      </c>
      <c r="E181" s="104">
        <f t="shared" si="41"/>
        <v>479</v>
      </c>
      <c r="F181" s="108">
        <v>468</v>
      </c>
      <c r="G181" s="109">
        <v>11</v>
      </c>
      <c r="H181" s="109">
        <v>437</v>
      </c>
      <c r="I181" s="104">
        <f t="shared" si="42"/>
        <v>93.376068376068375</v>
      </c>
      <c r="J181" s="109">
        <v>407</v>
      </c>
      <c r="K181" s="32">
        <f t="shared" si="39"/>
        <v>84.968684759916485</v>
      </c>
      <c r="L181" s="211">
        <v>0</v>
      </c>
    </row>
    <row r="182" spans="2:12" ht="19.149999999999999" hidden="1" customHeight="1" outlineLevel="2" x14ac:dyDescent="0.25">
      <c r="B182" s="111" t="s">
        <v>88</v>
      </c>
      <c r="C182" s="124">
        <v>19</v>
      </c>
      <c r="D182" s="108">
        <v>553</v>
      </c>
      <c r="E182" s="104">
        <f t="shared" si="41"/>
        <v>566</v>
      </c>
      <c r="F182" s="108">
        <v>553</v>
      </c>
      <c r="G182" s="109">
        <v>13</v>
      </c>
      <c r="H182" s="109">
        <v>553</v>
      </c>
      <c r="I182" s="104">
        <f t="shared" si="42"/>
        <v>100</v>
      </c>
      <c r="J182" s="109">
        <v>428</v>
      </c>
      <c r="K182" s="32">
        <f t="shared" si="39"/>
        <v>75.618374558303884</v>
      </c>
      <c r="L182" s="211">
        <v>0</v>
      </c>
    </row>
    <row r="183" spans="2:12" ht="19.149999999999999" hidden="1" customHeight="1" outlineLevel="2" x14ac:dyDescent="0.25">
      <c r="B183" s="111" t="s">
        <v>88</v>
      </c>
      <c r="C183" s="124">
        <v>20</v>
      </c>
      <c r="D183" s="108">
        <v>480</v>
      </c>
      <c r="E183" s="104">
        <f t="shared" si="41"/>
        <v>494</v>
      </c>
      <c r="F183" s="108">
        <v>480</v>
      </c>
      <c r="G183" s="109">
        <v>14</v>
      </c>
      <c r="H183" s="109">
        <v>433</v>
      </c>
      <c r="I183" s="104">
        <f t="shared" si="42"/>
        <v>90.208333333333329</v>
      </c>
      <c r="J183" s="109">
        <v>376</v>
      </c>
      <c r="K183" s="32">
        <f t="shared" si="39"/>
        <v>76.113360323886639</v>
      </c>
      <c r="L183" s="211">
        <v>0</v>
      </c>
    </row>
    <row r="184" spans="2:12" ht="19.149999999999999" hidden="1" customHeight="1" outlineLevel="2" x14ac:dyDescent="0.25">
      <c r="B184" s="111" t="s">
        <v>88</v>
      </c>
      <c r="C184" s="124">
        <v>21</v>
      </c>
      <c r="D184" s="108">
        <v>423</v>
      </c>
      <c r="E184" s="104">
        <f t="shared" si="41"/>
        <v>434</v>
      </c>
      <c r="F184" s="108">
        <v>423</v>
      </c>
      <c r="G184" s="109">
        <v>11</v>
      </c>
      <c r="H184" s="109">
        <v>409</v>
      </c>
      <c r="I184" s="104">
        <f t="shared" si="42"/>
        <v>96.690307328605201</v>
      </c>
      <c r="J184" s="109">
        <v>355</v>
      </c>
      <c r="K184" s="32">
        <f t="shared" si="39"/>
        <v>81.797235023041466</v>
      </c>
      <c r="L184" s="211">
        <v>0</v>
      </c>
    </row>
    <row r="185" spans="2:12" ht="19.149999999999999" hidden="1" customHeight="1" outlineLevel="2" x14ac:dyDescent="0.25">
      <c r="B185" s="111" t="s">
        <v>88</v>
      </c>
      <c r="C185" s="124">
        <v>22</v>
      </c>
      <c r="D185" s="108">
        <v>584</v>
      </c>
      <c r="E185" s="104">
        <f t="shared" si="41"/>
        <v>596</v>
      </c>
      <c r="F185" s="108">
        <v>584</v>
      </c>
      <c r="G185" s="109">
        <v>12</v>
      </c>
      <c r="H185" s="109">
        <v>500</v>
      </c>
      <c r="I185" s="104">
        <f t="shared" si="42"/>
        <v>85.61643835616438</v>
      </c>
      <c r="J185" s="109">
        <v>501</v>
      </c>
      <c r="K185" s="32">
        <f t="shared" si="39"/>
        <v>84.060402684563769</v>
      </c>
      <c r="L185" s="211">
        <v>0</v>
      </c>
    </row>
    <row r="186" spans="2:12" ht="19.149999999999999" hidden="1" customHeight="1" outlineLevel="2" x14ac:dyDescent="0.25">
      <c r="B186" s="111" t="s">
        <v>88</v>
      </c>
      <c r="C186" s="124">
        <v>23</v>
      </c>
      <c r="D186" s="108">
        <v>472</v>
      </c>
      <c r="E186" s="104">
        <f t="shared" si="41"/>
        <v>482</v>
      </c>
      <c r="F186" s="108">
        <v>472</v>
      </c>
      <c r="G186" s="109">
        <v>10</v>
      </c>
      <c r="H186" s="109">
        <v>472</v>
      </c>
      <c r="I186" s="104">
        <f t="shared" si="42"/>
        <v>100</v>
      </c>
      <c r="J186" s="109">
        <v>420</v>
      </c>
      <c r="K186" s="32">
        <f t="shared" si="39"/>
        <v>87.136929460580916</v>
      </c>
      <c r="L186" s="211">
        <v>0</v>
      </c>
    </row>
    <row r="187" spans="2:12" ht="19.149999999999999" hidden="1" customHeight="1" outlineLevel="2" x14ac:dyDescent="0.25">
      <c r="B187" s="111" t="s">
        <v>88</v>
      </c>
      <c r="C187" s="124">
        <v>24</v>
      </c>
      <c r="D187" s="108">
        <v>575</v>
      </c>
      <c r="E187" s="104">
        <f t="shared" si="41"/>
        <v>589</v>
      </c>
      <c r="F187" s="108">
        <v>575</v>
      </c>
      <c r="G187" s="109">
        <v>14</v>
      </c>
      <c r="H187" s="109">
        <v>514</v>
      </c>
      <c r="I187" s="104">
        <f t="shared" si="42"/>
        <v>89.391304347826079</v>
      </c>
      <c r="J187" s="109">
        <v>459</v>
      </c>
      <c r="K187" s="32">
        <f t="shared" si="39"/>
        <v>77.928692699490668</v>
      </c>
      <c r="L187" s="211">
        <v>36</v>
      </c>
    </row>
    <row r="188" spans="2:12" ht="19.149999999999999" hidden="1" customHeight="1" outlineLevel="2" x14ac:dyDescent="0.25">
      <c r="B188" s="111" t="s">
        <v>88</v>
      </c>
      <c r="C188" s="124">
        <v>25</v>
      </c>
      <c r="D188" s="108">
        <v>382</v>
      </c>
      <c r="E188" s="104">
        <f t="shared" si="41"/>
        <v>390</v>
      </c>
      <c r="F188" s="108">
        <v>382</v>
      </c>
      <c r="G188" s="109">
        <v>8</v>
      </c>
      <c r="H188" s="109">
        <v>382</v>
      </c>
      <c r="I188" s="104">
        <f t="shared" si="42"/>
        <v>100</v>
      </c>
      <c r="J188" s="109">
        <v>360</v>
      </c>
      <c r="K188" s="32">
        <f t="shared" si="39"/>
        <v>92.307692307692307</v>
      </c>
      <c r="L188" s="211">
        <v>0</v>
      </c>
    </row>
    <row r="189" spans="2:12" ht="19.149999999999999" hidden="1" customHeight="1" outlineLevel="2" x14ac:dyDescent="0.25">
      <c r="B189" s="111" t="s">
        <v>88</v>
      </c>
      <c r="C189" s="124">
        <v>26</v>
      </c>
      <c r="D189" s="108">
        <v>481</v>
      </c>
      <c r="E189" s="104">
        <f t="shared" si="41"/>
        <v>491</v>
      </c>
      <c r="F189" s="108">
        <v>481</v>
      </c>
      <c r="G189" s="109">
        <v>10</v>
      </c>
      <c r="H189" s="109">
        <v>459</v>
      </c>
      <c r="I189" s="104">
        <f t="shared" si="42"/>
        <v>95.42619542619542</v>
      </c>
      <c r="J189" s="109">
        <v>469</v>
      </c>
      <c r="K189" s="32">
        <f t="shared" si="39"/>
        <v>95.519348268839096</v>
      </c>
      <c r="L189" s="211">
        <v>0</v>
      </c>
    </row>
    <row r="190" spans="2:12" ht="19.149999999999999" hidden="1" customHeight="1" outlineLevel="2" x14ac:dyDescent="0.25">
      <c r="B190" s="111" t="s">
        <v>88</v>
      </c>
      <c r="C190" s="124">
        <v>27</v>
      </c>
      <c r="D190" s="108">
        <v>487</v>
      </c>
      <c r="E190" s="104">
        <f t="shared" si="41"/>
        <v>497</v>
      </c>
      <c r="F190" s="108">
        <v>487</v>
      </c>
      <c r="G190" s="109">
        <v>10</v>
      </c>
      <c r="H190" s="109">
        <v>446</v>
      </c>
      <c r="I190" s="104">
        <f t="shared" si="42"/>
        <v>91.581108829568791</v>
      </c>
      <c r="J190" s="109">
        <v>425</v>
      </c>
      <c r="K190" s="32">
        <f t="shared" si="39"/>
        <v>85.513078470824951</v>
      </c>
      <c r="L190" s="211">
        <v>0</v>
      </c>
    </row>
    <row r="191" spans="2:12" ht="19.149999999999999" hidden="1" customHeight="1" outlineLevel="2" x14ac:dyDescent="0.25">
      <c r="B191" s="111" t="s">
        <v>88</v>
      </c>
      <c r="C191" s="124">
        <v>28</v>
      </c>
      <c r="D191" s="108">
        <v>488</v>
      </c>
      <c r="E191" s="104">
        <f t="shared" si="41"/>
        <v>499</v>
      </c>
      <c r="F191" s="108">
        <v>488</v>
      </c>
      <c r="G191" s="109">
        <v>11</v>
      </c>
      <c r="H191" s="109">
        <v>488</v>
      </c>
      <c r="I191" s="104">
        <f t="shared" si="42"/>
        <v>100</v>
      </c>
      <c r="J191" s="109">
        <v>432</v>
      </c>
      <c r="K191" s="32">
        <f t="shared" si="39"/>
        <v>86.573146292585164</v>
      </c>
      <c r="L191" s="211">
        <v>50</v>
      </c>
    </row>
    <row r="192" spans="2:12" ht="19.149999999999999" hidden="1" customHeight="1" outlineLevel="2" x14ac:dyDescent="0.25">
      <c r="B192" s="111" t="s">
        <v>88</v>
      </c>
      <c r="C192" s="124">
        <v>29</v>
      </c>
      <c r="D192" s="108">
        <v>523</v>
      </c>
      <c r="E192" s="104">
        <f t="shared" si="41"/>
        <v>542</v>
      </c>
      <c r="F192" s="108">
        <v>523</v>
      </c>
      <c r="G192" s="109">
        <v>19</v>
      </c>
      <c r="H192" s="109">
        <v>488</v>
      </c>
      <c r="I192" s="104">
        <f t="shared" si="42"/>
        <v>93.307839388145325</v>
      </c>
      <c r="J192" s="109">
        <v>360</v>
      </c>
      <c r="K192" s="32">
        <f t="shared" si="39"/>
        <v>66.420664206642073</v>
      </c>
      <c r="L192" s="211">
        <v>300</v>
      </c>
    </row>
    <row r="193" spans="2:12" ht="19.149999999999999" hidden="1" customHeight="1" outlineLevel="2" x14ac:dyDescent="0.25">
      <c r="B193" s="111" t="s">
        <v>88</v>
      </c>
      <c r="C193" s="124">
        <v>30</v>
      </c>
      <c r="D193" s="108">
        <v>405</v>
      </c>
      <c r="E193" s="104">
        <f t="shared" si="41"/>
        <v>413</v>
      </c>
      <c r="F193" s="108">
        <v>405</v>
      </c>
      <c r="G193" s="109">
        <v>8</v>
      </c>
      <c r="H193" s="109">
        <v>390</v>
      </c>
      <c r="I193" s="104">
        <f t="shared" si="42"/>
        <v>96.296296296296291</v>
      </c>
      <c r="J193" s="109">
        <v>289</v>
      </c>
      <c r="K193" s="32">
        <f t="shared" si="39"/>
        <v>69.97578692493947</v>
      </c>
      <c r="L193" s="211">
        <v>0</v>
      </c>
    </row>
    <row r="194" spans="2:12" ht="19.149999999999999" hidden="1" customHeight="1" outlineLevel="2" x14ac:dyDescent="0.25">
      <c r="B194" s="111" t="s">
        <v>88</v>
      </c>
      <c r="C194" s="124">
        <v>31</v>
      </c>
      <c r="D194" s="108">
        <v>508</v>
      </c>
      <c r="E194" s="104">
        <f t="shared" si="41"/>
        <v>520</v>
      </c>
      <c r="F194" s="108">
        <v>508</v>
      </c>
      <c r="G194" s="109">
        <v>12</v>
      </c>
      <c r="H194" s="109">
        <v>452</v>
      </c>
      <c r="I194" s="104">
        <f t="shared" si="42"/>
        <v>88.976377952755897</v>
      </c>
      <c r="J194" s="109">
        <v>315</v>
      </c>
      <c r="K194" s="32">
        <f t="shared" si="39"/>
        <v>60.576923076923073</v>
      </c>
      <c r="L194" s="211">
        <v>36</v>
      </c>
    </row>
    <row r="195" spans="2:12" ht="19.149999999999999" hidden="1" customHeight="1" outlineLevel="2" x14ac:dyDescent="0.25">
      <c r="B195" s="111" t="s">
        <v>88</v>
      </c>
      <c r="C195" s="124">
        <v>32</v>
      </c>
      <c r="D195" s="108">
        <v>404</v>
      </c>
      <c r="E195" s="104">
        <f t="shared" si="41"/>
        <v>413</v>
      </c>
      <c r="F195" s="108">
        <v>404</v>
      </c>
      <c r="G195" s="109">
        <v>9</v>
      </c>
      <c r="H195" s="109">
        <v>338</v>
      </c>
      <c r="I195" s="104">
        <f t="shared" si="42"/>
        <v>83.663366336633658</v>
      </c>
      <c r="J195" s="109">
        <v>220</v>
      </c>
      <c r="K195" s="32">
        <f t="shared" si="39"/>
        <v>53.268765133171911</v>
      </c>
      <c r="L195" s="211">
        <v>55</v>
      </c>
    </row>
    <row r="196" spans="2:12" ht="19.149999999999999" hidden="1" customHeight="1" outlineLevel="2" x14ac:dyDescent="0.25">
      <c r="B196" s="111" t="s">
        <v>88</v>
      </c>
      <c r="C196" s="124">
        <v>33</v>
      </c>
      <c r="D196" s="108">
        <v>389</v>
      </c>
      <c r="E196" s="104">
        <f t="shared" si="41"/>
        <v>397</v>
      </c>
      <c r="F196" s="108">
        <v>389</v>
      </c>
      <c r="G196" s="109">
        <v>8</v>
      </c>
      <c r="H196" s="109">
        <v>389</v>
      </c>
      <c r="I196" s="104">
        <f t="shared" si="42"/>
        <v>100</v>
      </c>
      <c r="J196" s="109">
        <v>397</v>
      </c>
      <c r="K196" s="32">
        <f t="shared" si="39"/>
        <v>100</v>
      </c>
      <c r="L196" s="211">
        <v>200</v>
      </c>
    </row>
    <row r="197" spans="2:12" ht="19.149999999999999" hidden="1" customHeight="1" outlineLevel="2" x14ac:dyDescent="0.25">
      <c r="B197" s="111" t="s">
        <v>88</v>
      </c>
      <c r="C197" s="124">
        <v>34</v>
      </c>
      <c r="D197" s="108">
        <v>527</v>
      </c>
      <c r="E197" s="104">
        <f t="shared" si="41"/>
        <v>539</v>
      </c>
      <c r="F197" s="108">
        <v>527</v>
      </c>
      <c r="G197" s="109">
        <v>12</v>
      </c>
      <c r="H197" s="109">
        <v>516</v>
      </c>
      <c r="I197" s="104">
        <f t="shared" si="42"/>
        <v>97.912713472485763</v>
      </c>
      <c r="J197" s="109">
        <v>503</v>
      </c>
      <c r="K197" s="32">
        <f t="shared" si="39"/>
        <v>93.320964749536174</v>
      </c>
      <c r="L197" s="211">
        <v>0</v>
      </c>
    </row>
    <row r="198" spans="2:12" ht="19.149999999999999" hidden="1" customHeight="1" outlineLevel="2" x14ac:dyDescent="0.25">
      <c r="B198" s="111" t="s">
        <v>88</v>
      </c>
      <c r="C198" s="124">
        <v>35</v>
      </c>
      <c r="D198" s="108">
        <v>480</v>
      </c>
      <c r="E198" s="104">
        <f t="shared" si="41"/>
        <v>490</v>
      </c>
      <c r="F198" s="108">
        <v>480</v>
      </c>
      <c r="G198" s="109">
        <v>10</v>
      </c>
      <c r="H198" s="109">
        <v>480</v>
      </c>
      <c r="I198" s="104">
        <f t="shared" si="42"/>
        <v>100</v>
      </c>
      <c r="J198" s="109">
        <v>442</v>
      </c>
      <c r="K198" s="32">
        <f t="shared" si="39"/>
        <v>90.204081632653072</v>
      </c>
      <c r="L198" s="211">
        <v>0</v>
      </c>
    </row>
    <row r="199" spans="2:12" ht="19.149999999999999" hidden="1" customHeight="1" outlineLevel="2" x14ac:dyDescent="0.25">
      <c r="B199" s="111" t="s">
        <v>88</v>
      </c>
      <c r="C199" s="124">
        <v>36</v>
      </c>
      <c r="D199" s="108">
        <v>580</v>
      </c>
      <c r="E199" s="104">
        <f t="shared" si="41"/>
        <v>592</v>
      </c>
      <c r="F199" s="108">
        <v>580</v>
      </c>
      <c r="G199" s="109">
        <v>12</v>
      </c>
      <c r="H199" s="109">
        <v>525</v>
      </c>
      <c r="I199" s="104">
        <f t="shared" si="42"/>
        <v>90.517241379310349</v>
      </c>
      <c r="J199" s="109">
        <v>525</v>
      </c>
      <c r="K199" s="32">
        <f t="shared" si="39"/>
        <v>88.682432432432435</v>
      </c>
      <c r="L199" s="211">
        <v>0</v>
      </c>
    </row>
    <row r="200" spans="2:12" ht="19.149999999999999" hidden="1" customHeight="1" outlineLevel="2" x14ac:dyDescent="0.25">
      <c r="B200" s="111" t="s">
        <v>88</v>
      </c>
      <c r="C200" s="124">
        <v>37</v>
      </c>
      <c r="D200" s="108">
        <v>435</v>
      </c>
      <c r="E200" s="104">
        <f t="shared" si="41"/>
        <v>444</v>
      </c>
      <c r="F200" s="108">
        <v>435</v>
      </c>
      <c r="G200" s="109">
        <v>9</v>
      </c>
      <c r="H200" s="109">
        <v>406</v>
      </c>
      <c r="I200" s="104">
        <f t="shared" si="42"/>
        <v>93.333333333333329</v>
      </c>
      <c r="J200" s="109">
        <v>402</v>
      </c>
      <c r="K200" s="32">
        <f t="shared" si="39"/>
        <v>90.540540540540533</v>
      </c>
      <c r="L200" s="211">
        <v>0</v>
      </c>
    </row>
    <row r="201" spans="2:12" ht="19.149999999999999" hidden="1" customHeight="1" outlineLevel="2" x14ac:dyDescent="0.25">
      <c r="B201" s="111" t="s">
        <v>88</v>
      </c>
      <c r="C201" s="124">
        <v>38</v>
      </c>
      <c r="D201" s="108">
        <v>447</v>
      </c>
      <c r="E201" s="104">
        <f t="shared" si="41"/>
        <v>456</v>
      </c>
      <c r="F201" s="108">
        <v>447</v>
      </c>
      <c r="G201" s="109">
        <v>9</v>
      </c>
      <c r="H201" s="109">
        <v>381</v>
      </c>
      <c r="I201" s="104">
        <f t="shared" si="42"/>
        <v>85.234899328859058</v>
      </c>
      <c r="J201" s="109">
        <v>100</v>
      </c>
      <c r="K201" s="32">
        <f t="shared" si="39"/>
        <v>21.929824561403507</v>
      </c>
      <c r="L201" s="211">
        <v>0</v>
      </c>
    </row>
    <row r="202" spans="2:12" ht="19.149999999999999" hidden="1" customHeight="1" outlineLevel="2" x14ac:dyDescent="0.25">
      <c r="B202" s="111" t="s">
        <v>88</v>
      </c>
      <c r="C202" s="124">
        <v>39</v>
      </c>
      <c r="D202" s="108">
        <v>409</v>
      </c>
      <c r="E202" s="104">
        <f t="shared" si="41"/>
        <v>418</v>
      </c>
      <c r="F202" s="108">
        <v>409</v>
      </c>
      <c r="G202" s="109">
        <v>9</v>
      </c>
      <c r="H202" s="109">
        <v>405</v>
      </c>
      <c r="I202" s="104">
        <f t="shared" si="42"/>
        <v>99.022004889975548</v>
      </c>
      <c r="J202" s="109">
        <v>399</v>
      </c>
      <c r="K202" s="32">
        <f t="shared" si="39"/>
        <v>95.454545454545453</v>
      </c>
      <c r="L202" s="211">
        <v>0</v>
      </c>
    </row>
    <row r="203" spans="2:12" ht="19.149999999999999" hidden="1" customHeight="1" outlineLevel="2" x14ac:dyDescent="0.25">
      <c r="B203" s="111" t="s">
        <v>88</v>
      </c>
      <c r="C203" s="124">
        <v>40</v>
      </c>
      <c r="D203" s="108">
        <v>487</v>
      </c>
      <c r="E203" s="104">
        <f t="shared" si="41"/>
        <v>497</v>
      </c>
      <c r="F203" s="108">
        <v>487</v>
      </c>
      <c r="G203" s="109">
        <v>10</v>
      </c>
      <c r="H203" s="109">
        <v>487</v>
      </c>
      <c r="I203" s="104">
        <f t="shared" si="42"/>
        <v>100</v>
      </c>
      <c r="J203" s="109">
        <v>200</v>
      </c>
      <c r="K203" s="32">
        <f t="shared" si="39"/>
        <v>40.241448692152922</v>
      </c>
      <c r="L203" s="211">
        <v>100</v>
      </c>
    </row>
    <row r="204" spans="2:12" ht="19.149999999999999" hidden="1" customHeight="1" outlineLevel="2" x14ac:dyDescent="0.25">
      <c r="B204" s="111" t="s">
        <v>88</v>
      </c>
      <c r="C204" s="124">
        <v>41</v>
      </c>
      <c r="D204" s="108">
        <v>504</v>
      </c>
      <c r="E204" s="104">
        <f t="shared" si="41"/>
        <v>514</v>
      </c>
      <c r="F204" s="108">
        <v>504</v>
      </c>
      <c r="G204" s="109">
        <v>10</v>
      </c>
      <c r="H204" s="109">
        <v>474</v>
      </c>
      <c r="I204" s="104">
        <f t="shared" si="42"/>
        <v>94.047619047619051</v>
      </c>
      <c r="J204" s="109">
        <v>374</v>
      </c>
      <c r="K204" s="32">
        <f t="shared" ref="K204:K267" si="43">(J204/E204)*100</f>
        <v>72.762645914396884</v>
      </c>
      <c r="L204" s="211">
        <v>0</v>
      </c>
    </row>
    <row r="205" spans="2:12" ht="19.149999999999999" hidden="1" customHeight="1" outlineLevel="2" x14ac:dyDescent="0.25">
      <c r="B205" s="111" t="s">
        <v>88</v>
      </c>
      <c r="C205" s="124" t="s">
        <v>14</v>
      </c>
      <c r="D205" s="104"/>
      <c r="E205" s="104">
        <f t="shared" si="41"/>
        <v>10</v>
      </c>
      <c r="F205" s="109"/>
      <c r="G205" s="109">
        <v>10</v>
      </c>
      <c r="H205" s="109"/>
      <c r="I205" s="104"/>
      <c r="J205" s="109">
        <v>10</v>
      </c>
      <c r="K205" s="32"/>
      <c r="L205" s="211"/>
    </row>
    <row r="206" spans="2:12" ht="19.149999999999999" customHeight="1" outlineLevel="1" collapsed="1" x14ac:dyDescent="0.25">
      <c r="B206" s="113" t="s">
        <v>88</v>
      </c>
      <c r="C206" s="124"/>
      <c r="D206" s="242">
        <f>SUM(D164:D205)</f>
        <v>19298</v>
      </c>
      <c r="E206" s="242">
        <f t="shared" ref="E206:L206" si="44">SUM(E164:E205)</f>
        <v>19750</v>
      </c>
      <c r="F206" s="242">
        <f t="shared" si="44"/>
        <v>19298</v>
      </c>
      <c r="G206" s="242">
        <f t="shared" si="44"/>
        <v>452</v>
      </c>
      <c r="H206" s="242">
        <f t="shared" si="44"/>
        <v>18092</v>
      </c>
      <c r="I206" s="242">
        <f>SUM(I164:I205)/41</f>
        <v>93.799161008062825</v>
      </c>
      <c r="J206" s="242">
        <f t="shared" si="44"/>
        <v>15323</v>
      </c>
      <c r="K206" s="242">
        <f>SUM(K164:K205)/41</f>
        <v>77.57825640751048</v>
      </c>
      <c r="L206" s="246">
        <f t="shared" si="44"/>
        <v>1273</v>
      </c>
    </row>
    <row r="207" spans="2:12" ht="19.149999999999999" hidden="1" customHeight="1" outlineLevel="2" x14ac:dyDescent="0.25">
      <c r="B207" s="111" t="s">
        <v>89</v>
      </c>
      <c r="C207" s="124">
        <v>1</v>
      </c>
      <c r="D207" s="108">
        <v>474</v>
      </c>
      <c r="E207" s="104">
        <f t="shared" ref="E207:E218" si="45">F207+G207</f>
        <v>487</v>
      </c>
      <c r="F207" s="108">
        <v>474</v>
      </c>
      <c r="G207" s="109">
        <v>13</v>
      </c>
      <c r="H207" s="109">
        <v>474</v>
      </c>
      <c r="I207" s="104">
        <f t="shared" ref="I207:I218" si="46">(H207/F207)*100</f>
        <v>100</v>
      </c>
      <c r="J207" s="109">
        <v>389</v>
      </c>
      <c r="K207" s="32">
        <f t="shared" si="43"/>
        <v>79.876796714579058</v>
      </c>
      <c r="L207" s="211">
        <v>0</v>
      </c>
    </row>
    <row r="208" spans="2:12" ht="19.149999999999999" hidden="1" customHeight="1" outlineLevel="2" x14ac:dyDescent="0.25">
      <c r="B208" s="111" t="s">
        <v>89</v>
      </c>
      <c r="C208" s="124">
        <v>2</v>
      </c>
      <c r="D208" s="108">
        <v>569</v>
      </c>
      <c r="E208" s="104">
        <f t="shared" si="45"/>
        <v>581</v>
      </c>
      <c r="F208" s="108">
        <v>569</v>
      </c>
      <c r="G208" s="109">
        <v>12</v>
      </c>
      <c r="H208" s="109">
        <v>536</v>
      </c>
      <c r="I208" s="104">
        <f t="shared" si="46"/>
        <v>94.200351493848856</v>
      </c>
      <c r="J208" s="109">
        <v>496</v>
      </c>
      <c r="K208" s="32">
        <f t="shared" si="43"/>
        <v>85.370051635111878</v>
      </c>
      <c r="L208" s="211">
        <v>0</v>
      </c>
    </row>
    <row r="209" spans="2:12" ht="19.149999999999999" hidden="1" customHeight="1" outlineLevel="2" x14ac:dyDescent="0.25">
      <c r="B209" s="111" t="s">
        <v>89</v>
      </c>
      <c r="C209" s="124">
        <v>3</v>
      </c>
      <c r="D209" s="108">
        <v>505</v>
      </c>
      <c r="E209" s="104">
        <f t="shared" si="45"/>
        <v>515</v>
      </c>
      <c r="F209" s="108">
        <v>505</v>
      </c>
      <c r="G209" s="109">
        <v>10</v>
      </c>
      <c r="H209" s="109">
        <v>391</v>
      </c>
      <c r="I209" s="104">
        <f t="shared" si="46"/>
        <v>77.425742574257427</v>
      </c>
      <c r="J209" s="109">
        <v>329</v>
      </c>
      <c r="K209" s="32">
        <f t="shared" si="43"/>
        <v>63.883495145631066</v>
      </c>
      <c r="L209" s="211">
        <v>0</v>
      </c>
    </row>
    <row r="210" spans="2:12" ht="19.149999999999999" hidden="1" customHeight="1" outlineLevel="2" x14ac:dyDescent="0.25">
      <c r="B210" s="111" t="s">
        <v>89</v>
      </c>
      <c r="C210" s="124">
        <v>4</v>
      </c>
      <c r="D210" s="108">
        <v>561</v>
      </c>
      <c r="E210" s="104">
        <f t="shared" si="45"/>
        <v>575</v>
      </c>
      <c r="F210" s="108">
        <v>561</v>
      </c>
      <c r="G210" s="109">
        <v>14</v>
      </c>
      <c r="H210" s="109">
        <v>508</v>
      </c>
      <c r="I210" s="104">
        <f t="shared" si="46"/>
        <v>90.552584670231724</v>
      </c>
      <c r="J210" s="109">
        <v>423</v>
      </c>
      <c r="K210" s="32">
        <f t="shared" si="43"/>
        <v>73.565217391304344</v>
      </c>
      <c r="L210" s="211">
        <v>0</v>
      </c>
    </row>
    <row r="211" spans="2:12" ht="19.149999999999999" hidden="1" customHeight="1" outlineLevel="2" x14ac:dyDescent="0.25">
      <c r="B211" s="111" t="s">
        <v>89</v>
      </c>
      <c r="C211" s="124">
        <v>5</v>
      </c>
      <c r="D211" s="108">
        <v>526</v>
      </c>
      <c r="E211" s="104">
        <f t="shared" si="45"/>
        <v>537</v>
      </c>
      <c r="F211" s="108">
        <v>526</v>
      </c>
      <c r="G211" s="109">
        <v>11</v>
      </c>
      <c r="H211" s="109">
        <v>526</v>
      </c>
      <c r="I211" s="104">
        <f t="shared" si="46"/>
        <v>100</v>
      </c>
      <c r="J211" s="109">
        <v>537</v>
      </c>
      <c r="K211" s="32">
        <f t="shared" si="43"/>
        <v>100</v>
      </c>
      <c r="L211" s="211">
        <v>0</v>
      </c>
    </row>
    <row r="212" spans="2:12" ht="19.149999999999999" hidden="1" customHeight="1" outlineLevel="2" x14ac:dyDescent="0.25">
      <c r="B212" s="111" t="s">
        <v>89</v>
      </c>
      <c r="C212" s="124">
        <v>6</v>
      </c>
      <c r="D212" s="108">
        <v>501</v>
      </c>
      <c r="E212" s="104">
        <f t="shared" si="45"/>
        <v>518</v>
      </c>
      <c r="F212" s="108">
        <v>501</v>
      </c>
      <c r="G212" s="109">
        <v>17</v>
      </c>
      <c r="H212" s="109">
        <v>484</v>
      </c>
      <c r="I212" s="104">
        <f t="shared" si="46"/>
        <v>96.606786427145707</v>
      </c>
      <c r="J212" s="109">
        <v>466</v>
      </c>
      <c r="K212" s="32">
        <f t="shared" si="43"/>
        <v>89.961389961389955</v>
      </c>
      <c r="L212" s="211">
        <v>60</v>
      </c>
    </row>
    <row r="213" spans="2:12" ht="19.149999999999999" hidden="1" customHeight="1" outlineLevel="2" x14ac:dyDescent="0.25">
      <c r="B213" s="111" t="s">
        <v>89</v>
      </c>
      <c r="C213" s="124">
        <v>7</v>
      </c>
      <c r="D213" s="108">
        <v>476</v>
      </c>
      <c r="E213" s="104">
        <f t="shared" si="45"/>
        <v>516</v>
      </c>
      <c r="F213" s="108">
        <v>476</v>
      </c>
      <c r="G213" s="109">
        <v>40</v>
      </c>
      <c r="H213" s="109">
        <v>487</v>
      </c>
      <c r="I213" s="104">
        <f t="shared" si="46"/>
        <v>102.31092436974789</v>
      </c>
      <c r="J213" s="109">
        <v>428</v>
      </c>
      <c r="K213" s="32">
        <f t="shared" si="43"/>
        <v>82.945736434108525</v>
      </c>
      <c r="L213" s="211">
        <v>0</v>
      </c>
    </row>
    <row r="214" spans="2:12" ht="19.149999999999999" hidden="1" customHeight="1" outlineLevel="2" x14ac:dyDescent="0.25">
      <c r="B214" s="111" t="s">
        <v>89</v>
      </c>
      <c r="C214" s="124">
        <v>8</v>
      </c>
      <c r="D214" s="108">
        <v>468</v>
      </c>
      <c r="E214" s="104">
        <f t="shared" si="45"/>
        <v>478</v>
      </c>
      <c r="F214" s="108">
        <v>468</v>
      </c>
      <c r="G214" s="109">
        <v>10</v>
      </c>
      <c r="H214" s="109">
        <v>427</v>
      </c>
      <c r="I214" s="104">
        <f t="shared" si="46"/>
        <v>91.239316239316238</v>
      </c>
      <c r="J214" s="109">
        <v>280</v>
      </c>
      <c r="K214" s="32">
        <f t="shared" si="43"/>
        <v>58.577405857740587</v>
      </c>
      <c r="L214" s="211">
        <v>0</v>
      </c>
    </row>
    <row r="215" spans="2:12" ht="19.149999999999999" hidden="1" customHeight="1" outlineLevel="2" x14ac:dyDescent="0.25">
      <c r="B215" s="111" t="s">
        <v>89</v>
      </c>
      <c r="C215" s="124">
        <v>9</v>
      </c>
      <c r="D215" s="108">
        <v>402</v>
      </c>
      <c r="E215" s="104">
        <f t="shared" si="45"/>
        <v>405</v>
      </c>
      <c r="F215" s="108">
        <v>402</v>
      </c>
      <c r="G215" s="109">
        <v>3</v>
      </c>
      <c r="H215" s="109">
        <v>362</v>
      </c>
      <c r="I215" s="104">
        <f t="shared" si="46"/>
        <v>90.049751243781088</v>
      </c>
      <c r="J215" s="109">
        <v>365</v>
      </c>
      <c r="K215" s="32">
        <f t="shared" si="43"/>
        <v>90.123456790123456</v>
      </c>
      <c r="L215" s="211">
        <v>0</v>
      </c>
    </row>
    <row r="216" spans="2:12" ht="19.149999999999999" hidden="1" customHeight="1" outlineLevel="2" x14ac:dyDescent="0.25">
      <c r="B216" s="111" t="s">
        <v>89</v>
      </c>
      <c r="C216" s="124">
        <v>10</v>
      </c>
      <c r="D216" s="108">
        <v>531</v>
      </c>
      <c r="E216" s="104">
        <f t="shared" si="45"/>
        <v>542</v>
      </c>
      <c r="F216" s="108">
        <v>531</v>
      </c>
      <c r="G216" s="109">
        <v>11</v>
      </c>
      <c r="H216" s="109">
        <v>480</v>
      </c>
      <c r="I216" s="104">
        <f t="shared" si="46"/>
        <v>90.395480225988706</v>
      </c>
      <c r="J216" s="109">
        <v>377</v>
      </c>
      <c r="K216" s="32">
        <f t="shared" si="43"/>
        <v>69.557195571955717</v>
      </c>
      <c r="L216" s="211">
        <v>0</v>
      </c>
    </row>
    <row r="217" spans="2:12" ht="19.149999999999999" hidden="1" customHeight="1" outlineLevel="2" x14ac:dyDescent="0.25">
      <c r="B217" s="111" t="s">
        <v>89</v>
      </c>
      <c r="C217" s="124">
        <v>11</v>
      </c>
      <c r="D217" s="108">
        <v>508</v>
      </c>
      <c r="E217" s="104">
        <f t="shared" si="45"/>
        <v>524</v>
      </c>
      <c r="F217" s="108">
        <v>508</v>
      </c>
      <c r="G217" s="109">
        <v>16</v>
      </c>
      <c r="H217" s="109">
        <v>500</v>
      </c>
      <c r="I217" s="104">
        <f t="shared" si="46"/>
        <v>98.425196850393704</v>
      </c>
      <c r="J217" s="109">
        <v>496</v>
      </c>
      <c r="K217" s="32">
        <f t="shared" si="43"/>
        <v>94.656488549618317</v>
      </c>
      <c r="L217" s="211">
        <v>50</v>
      </c>
    </row>
    <row r="218" spans="2:12" ht="19.149999999999999" hidden="1" customHeight="1" outlineLevel="2" x14ac:dyDescent="0.25">
      <c r="B218" s="111" t="s">
        <v>89</v>
      </c>
      <c r="C218" s="124">
        <v>12</v>
      </c>
      <c r="D218" s="108">
        <v>456</v>
      </c>
      <c r="E218" s="104">
        <f t="shared" si="45"/>
        <v>471</v>
      </c>
      <c r="F218" s="108">
        <v>456</v>
      </c>
      <c r="G218" s="109">
        <v>15</v>
      </c>
      <c r="H218" s="109">
        <v>425</v>
      </c>
      <c r="I218" s="104">
        <f t="shared" si="46"/>
        <v>93.201754385964904</v>
      </c>
      <c r="J218" s="109">
        <v>363</v>
      </c>
      <c r="K218" s="32">
        <f t="shared" si="43"/>
        <v>77.070063694267517</v>
      </c>
      <c r="L218" s="211">
        <v>50</v>
      </c>
    </row>
    <row r="219" spans="2:12" ht="19.149999999999999" hidden="1" customHeight="1" outlineLevel="2" x14ac:dyDescent="0.25">
      <c r="B219" s="111" t="s">
        <v>89</v>
      </c>
      <c r="C219" s="124" t="s">
        <v>14</v>
      </c>
      <c r="D219" s="104"/>
      <c r="E219" s="104"/>
      <c r="F219" s="109"/>
      <c r="G219" s="109"/>
      <c r="H219" s="109"/>
      <c r="I219" s="104"/>
      <c r="J219" s="109"/>
      <c r="K219" s="32"/>
      <c r="L219" s="211"/>
    </row>
    <row r="220" spans="2:12" ht="19.149999999999999" customHeight="1" outlineLevel="1" collapsed="1" x14ac:dyDescent="0.25">
      <c r="B220" s="113" t="s">
        <v>150</v>
      </c>
      <c r="C220" s="124"/>
      <c r="D220" s="242">
        <f>SUM(D207:D219)</f>
        <v>5977</v>
      </c>
      <c r="E220" s="242">
        <f t="shared" ref="E220:L220" si="47">SUM(E207:E219)</f>
        <v>6149</v>
      </c>
      <c r="F220" s="242">
        <f t="shared" si="47"/>
        <v>5977</v>
      </c>
      <c r="G220" s="242">
        <f t="shared" si="47"/>
        <v>172</v>
      </c>
      <c r="H220" s="242">
        <f t="shared" si="47"/>
        <v>5600</v>
      </c>
      <c r="I220" s="242">
        <f>SUM(I207:I219)/12</f>
        <v>93.700657373389689</v>
      </c>
      <c r="J220" s="242">
        <f t="shared" si="47"/>
        <v>4949</v>
      </c>
      <c r="K220" s="242">
        <f>SUM(K207:K219)/12</f>
        <v>80.465608145485874</v>
      </c>
      <c r="L220" s="246">
        <f t="shared" si="47"/>
        <v>160</v>
      </c>
    </row>
    <row r="221" spans="2:12" ht="19.149999999999999" hidden="1" customHeight="1" outlineLevel="2" x14ac:dyDescent="0.25">
      <c r="B221" s="111" t="s">
        <v>90</v>
      </c>
      <c r="C221" s="124">
        <v>1</v>
      </c>
      <c r="D221" s="108">
        <v>516</v>
      </c>
      <c r="E221" s="104">
        <f t="shared" ref="E221:E226" si="48">F221+G221</f>
        <v>528</v>
      </c>
      <c r="F221" s="108">
        <v>516</v>
      </c>
      <c r="G221" s="109">
        <v>12</v>
      </c>
      <c r="H221" s="109">
        <v>499</v>
      </c>
      <c r="I221" s="104">
        <f>(H221/F221)*100</f>
        <v>96.705426356589157</v>
      </c>
      <c r="J221" s="109">
        <v>443</v>
      </c>
      <c r="K221" s="32">
        <f t="shared" si="43"/>
        <v>83.901515151515156</v>
      </c>
      <c r="L221" s="211">
        <v>0</v>
      </c>
    </row>
    <row r="222" spans="2:12" ht="19.149999999999999" hidden="1" customHeight="1" outlineLevel="2" x14ac:dyDescent="0.25">
      <c r="B222" s="111" t="s">
        <v>90</v>
      </c>
      <c r="C222" s="124">
        <v>2</v>
      </c>
      <c r="D222" s="108">
        <v>446</v>
      </c>
      <c r="E222" s="104">
        <f t="shared" si="48"/>
        <v>446</v>
      </c>
      <c r="F222" s="108">
        <v>446</v>
      </c>
      <c r="G222" s="109">
        <v>0</v>
      </c>
      <c r="H222" s="109">
        <v>426</v>
      </c>
      <c r="I222" s="104">
        <f>(H222/F222)*100</f>
        <v>95.515695067264573</v>
      </c>
      <c r="J222" s="109">
        <v>400</v>
      </c>
      <c r="K222" s="32">
        <f t="shared" si="43"/>
        <v>89.68609865470853</v>
      </c>
      <c r="L222" s="211">
        <v>0</v>
      </c>
    </row>
    <row r="223" spans="2:12" ht="19.149999999999999" hidden="1" customHeight="1" outlineLevel="2" x14ac:dyDescent="0.25">
      <c r="B223" s="111" t="s">
        <v>90</v>
      </c>
      <c r="C223" s="124">
        <v>3</v>
      </c>
      <c r="D223" s="108">
        <v>488</v>
      </c>
      <c r="E223" s="104">
        <f t="shared" si="48"/>
        <v>498</v>
      </c>
      <c r="F223" s="108">
        <v>488</v>
      </c>
      <c r="G223" s="109">
        <v>10</v>
      </c>
      <c r="H223" s="109">
        <v>462</v>
      </c>
      <c r="I223" s="104">
        <f>(H223/F223)*100</f>
        <v>94.672131147540981</v>
      </c>
      <c r="J223" s="109">
        <v>402</v>
      </c>
      <c r="K223" s="32">
        <f t="shared" si="43"/>
        <v>80.722891566265062</v>
      </c>
      <c r="L223" s="211">
        <v>0</v>
      </c>
    </row>
    <row r="224" spans="2:12" ht="19.149999999999999" hidden="1" customHeight="1" outlineLevel="2" x14ac:dyDescent="0.25">
      <c r="B224" s="111" t="s">
        <v>90</v>
      </c>
      <c r="C224" s="124">
        <v>4</v>
      </c>
      <c r="D224" s="108">
        <v>508</v>
      </c>
      <c r="E224" s="104">
        <f t="shared" si="48"/>
        <v>517</v>
      </c>
      <c r="F224" s="108">
        <v>508</v>
      </c>
      <c r="G224" s="109">
        <v>9</v>
      </c>
      <c r="H224" s="109">
        <v>416</v>
      </c>
      <c r="I224" s="104">
        <f>(H224/F224)*100</f>
        <v>81.889763779527556</v>
      </c>
      <c r="J224" s="109">
        <v>425</v>
      </c>
      <c r="K224" s="32">
        <f t="shared" si="43"/>
        <v>82.205029013539658</v>
      </c>
      <c r="L224" s="211">
        <v>0</v>
      </c>
    </row>
    <row r="225" spans="2:12" ht="19.149999999999999" hidden="1" customHeight="1" outlineLevel="2" x14ac:dyDescent="0.25">
      <c r="B225" s="111" t="s">
        <v>90</v>
      </c>
      <c r="C225" s="124">
        <v>5</v>
      </c>
      <c r="D225" s="108">
        <v>463</v>
      </c>
      <c r="E225" s="104">
        <f t="shared" si="48"/>
        <v>474</v>
      </c>
      <c r="F225" s="108">
        <v>463</v>
      </c>
      <c r="G225" s="109">
        <v>11</v>
      </c>
      <c r="H225" s="109">
        <v>463</v>
      </c>
      <c r="I225" s="104">
        <f>(H225/F225)*100</f>
        <v>100</v>
      </c>
      <c r="J225" s="109">
        <v>409</v>
      </c>
      <c r="K225" s="32">
        <f t="shared" si="43"/>
        <v>86.286919831223628</v>
      </c>
      <c r="L225" s="211">
        <v>0</v>
      </c>
    </row>
    <row r="226" spans="2:12" ht="19.149999999999999" hidden="1" customHeight="1" outlineLevel="2" x14ac:dyDescent="0.25">
      <c r="B226" s="111" t="s">
        <v>90</v>
      </c>
      <c r="C226" s="124" t="s">
        <v>14</v>
      </c>
      <c r="D226" s="104"/>
      <c r="E226" s="104">
        <f t="shared" si="48"/>
        <v>6</v>
      </c>
      <c r="F226" s="109"/>
      <c r="G226" s="109">
        <v>6</v>
      </c>
      <c r="H226" s="109"/>
      <c r="I226" s="104"/>
      <c r="J226" s="109">
        <v>6</v>
      </c>
      <c r="K226" s="32"/>
      <c r="L226" s="211"/>
    </row>
    <row r="227" spans="2:12" ht="19.149999999999999" customHeight="1" outlineLevel="1" collapsed="1" x14ac:dyDescent="0.25">
      <c r="B227" s="113" t="s">
        <v>90</v>
      </c>
      <c r="C227" s="124"/>
      <c r="D227" s="242">
        <f>SUM(D221:D226)</f>
        <v>2421</v>
      </c>
      <c r="E227" s="242">
        <f t="shared" ref="E227:L227" si="49">SUM(E221:E226)</f>
        <v>2469</v>
      </c>
      <c r="F227" s="242">
        <f t="shared" si="49"/>
        <v>2421</v>
      </c>
      <c r="G227" s="242">
        <f t="shared" si="49"/>
        <v>48</v>
      </c>
      <c r="H227" s="242">
        <f t="shared" si="49"/>
        <v>2266</v>
      </c>
      <c r="I227" s="242">
        <f>SUM(I221:I226)/5</f>
        <v>93.756603270184456</v>
      </c>
      <c r="J227" s="242">
        <f t="shared" si="49"/>
        <v>2085</v>
      </c>
      <c r="K227" s="242">
        <f>SUM(K221:K226)/5</f>
        <v>84.56049084345041</v>
      </c>
      <c r="L227" s="246">
        <f t="shared" si="49"/>
        <v>0</v>
      </c>
    </row>
    <row r="228" spans="2:12" ht="19.149999999999999" hidden="1" customHeight="1" outlineLevel="2" x14ac:dyDescent="0.25">
      <c r="B228" s="111" t="s">
        <v>91</v>
      </c>
      <c r="C228" s="124">
        <v>1</v>
      </c>
      <c r="D228" s="108">
        <v>576</v>
      </c>
      <c r="E228" s="104">
        <f>F228+G228</f>
        <v>590</v>
      </c>
      <c r="F228" s="108">
        <v>576</v>
      </c>
      <c r="G228" s="109">
        <v>14</v>
      </c>
      <c r="H228" s="109">
        <v>576</v>
      </c>
      <c r="I228" s="104">
        <f>(H228/F228)*100</f>
        <v>100</v>
      </c>
      <c r="J228" s="109">
        <v>448</v>
      </c>
      <c r="K228" s="32">
        <f t="shared" si="43"/>
        <v>75.932203389830505</v>
      </c>
      <c r="L228" s="211">
        <v>18</v>
      </c>
    </row>
    <row r="229" spans="2:12" ht="19.149999999999999" hidden="1" customHeight="1" outlineLevel="2" x14ac:dyDescent="0.25">
      <c r="B229" s="111" t="s">
        <v>91</v>
      </c>
      <c r="C229" s="124">
        <v>2</v>
      </c>
      <c r="D229" s="108">
        <v>562</v>
      </c>
      <c r="E229" s="104">
        <f t="shared" ref="E229:E231" si="50">F229+G229</f>
        <v>575</v>
      </c>
      <c r="F229" s="108">
        <v>562</v>
      </c>
      <c r="G229" s="109">
        <v>13</v>
      </c>
      <c r="H229" s="109">
        <v>435</v>
      </c>
      <c r="I229" s="104">
        <f>(H229/F229)*100</f>
        <v>77.40213523131672</v>
      </c>
      <c r="J229" s="109">
        <v>435</v>
      </c>
      <c r="K229" s="32">
        <f t="shared" si="43"/>
        <v>75.65217391304347</v>
      </c>
      <c r="L229" s="211">
        <v>0</v>
      </c>
    </row>
    <row r="230" spans="2:12" ht="19.149999999999999" hidden="1" customHeight="1" outlineLevel="2" x14ac:dyDescent="0.25">
      <c r="B230" s="111" t="s">
        <v>91</v>
      </c>
      <c r="C230" s="124">
        <v>3</v>
      </c>
      <c r="D230" s="108">
        <v>530</v>
      </c>
      <c r="E230" s="104">
        <f t="shared" si="50"/>
        <v>530</v>
      </c>
      <c r="F230" s="108">
        <v>530</v>
      </c>
      <c r="G230" s="109">
        <v>0</v>
      </c>
      <c r="H230" s="109">
        <v>530</v>
      </c>
      <c r="I230" s="104">
        <f>(H230/F230)*100</f>
        <v>100</v>
      </c>
      <c r="J230" s="109">
        <v>519</v>
      </c>
      <c r="K230" s="32">
        <f t="shared" si="43"/>
        <v>97.924528301886795</v>
      </c>
      <c r="L230" s="211">
        <v>0</v>
      </c>
    </row>
    <row r="231" spans="2:12" ht="19.149999999999999" hidden="1" customHeight="1" outlineLevel="2" x14ac:dyDescent="0.25">
      <c r="B231" s="111" t="s">
        <v>91</v>
      </c>
      <c r="C231" s="124" t="s">
        <v>14</v>
      </c>
      <c r="D231" s="104"/>
      <c r="E231" s="104">
        <f t="shared" si="50"/>
        <v>4</v>
      </c>
      <c r="F231" s="109"/>
      <c r="G231" s="109">
        <v>4</v>
      </c>
      <c r="H231" s="109"/>
      <c r="I231" s="104"/>
      <c r="J231" s="109">
        <v>4</v>
      </c>
      <c r="K231" s="32"/>
      <c r="L231" s="211"/>
    </row>
    <row r="232" spans="2:12" ht="19.149999999999999" customHeight="1" outlineLevel="1" collapsed="1" x14ac:dyDescent="0.25">
      <c r="B232" s="113" t="s">
        <v>91</v>
      </c>
      <c r="C232" s="124"/>
      <c r="D232" s="242">
        <f>SUM(D228:D231)</f>
        <v>1668</v>
      </c>
      <c r="E232" s="242">
        <f t="shared" ref="E232:L232" si="51">SUM(E228:E231)</f>
        <v>1699</v>
      </c>
      <c r="F232" s="242">
        <f t="shared" si="51"/>
        <v>1668</v>
      </c>
      <c r="G232" s="242">
        <f t="shared" si="51"/>
        <v>31</v>
      </c>
      <c r="H232" s="242">
        <f t="shared" si="51"/>
        <v>1541</v>
      </c>
      <c r="I232" s="242">
        <f>SUM(I228:I231)/3</f>
        <v>92.467378410438911</v>
      </c>
      <c r="J232" s="242">
        <f t="shared" si="51"/>
        <v>1406</v>
      </c>
      <c r="K232" s="242">
        <f>SUM(K228:K231)/3</f>
        <v>83.169635201586928</v>
      </c>
      <c r="L232" s="246">
        <f t="shared" si="51"/>
        <v>18</v>
      </c>
    </row>
    <row r="233" spans="2:12" ht="19.149999999999999" hidden="1" customHeight="1" outlineLevel="2" x14ac:dyDescent="0.25">
      <c r="B233" s="111" t="s">
        <v>92</v>
      </c>
      <c r="C233" s="124">
        <v>1</v>
      </c>
      <c r="D233" s="108">
        <v>507</v>
      </c>
      <c r="E233" s="104">
        <f t="shared" ref="E233:E244" si="52">F233+G233</f>
        <v>518</v>
      </c>
      <c r="F233" s="108">
        <v>507</v>
      </c>
      <c r="G233" s="109">
        <v>11</v>
      </c>
      <c r="H233" s="109">
        <v>289</v>
      </c>
      <c r="I233" s="104">
        <f t="shared" ref="I233:I244" si="53">(H233/F233)*100</f>
        <v>57.001972386587774</v>
      </c>
      <c r="J233" s="109">
        <v>300</v>
      </c>
      <c r="K233" s="32">
        <f t="shared" si="43"/>
        <v>57.915057915057908</v>
      </c>
      <c r="L233" s="211">
        <v>0</v>
      </c>
    </row>
    <row r="234" spans="2:12" ht="19.149999999999999" hidden="1" customHeight="1" outlineLevel="2" x14ac:dyDescent="0.25">
      <c r="B234" s="111" t="s">
        <v>92</v>
      </c>
      <c r="C234" s="124">
        <v>2</v>
      </c>
      <c r="D234" s="108">
        <v>555</v>
      </c>
      <c r="E234" s="104">
        <f t="shared" si="52"/>
        <v>566</v>
      </c>
      <c r="F234" s="108">
        <v>555</v>
      </c>
      <c r="G234" s="109">
        <v>11</v>
      </c>
      <c r="H234" s="109">
        <v>473</v>
      </c>
      <c r="I234" s="104">
        <f t="shared" si="53"/>
        <v>85.225225225225216</v>
      </c>
      <c r="J234" s="109">
        <v>450</v>
      </c>
      <c r="K234" s="32">
        <f t="shared" si="43"/>
        <v>79.505300353356887</v>
      </c>
      <c r="L234" s="211">
        <v>200</v>
      </c>
    </row>
    <row r="235" spans="2:12" ht="19.149999999999999" hidden="1" customHeight="1" outlineLevel="2" x14ac:dyDescent="0.25">
      <c r="B235" s="111" t="s">
        <v>92</v>
      </c>
      <c r="C235" s="124">
        <v>3</v>
      </c>
      <c r="D235" s="108">
        <v>460</v>
      </c>
      <c r="E235" s="104">
        <f t="shared" si="52"/>
        <v>460</v>
      </c>
      <c r="F235" s="108">
        <v>460</v>
      </c>
      <c r="G235" s="109">
        <v>0</v>
      </c>
      <c r="H235" s="109">
        <v>435</v>
      </c>
      <c r="I235" s="104">
        <f t="shared" si="53"/>
        <v>94.565217391304344</v>
      </c>
      <c r="J235" s="109">
        <v>200</v>
      </c>
      <c r="K235" s="32">
        <f t="shared" si="43"/>
        <v>43.478260869565219</v>
      </c>
      <c r="L235" s="211">
        <v>0</v>
      </c>
    </row>
    <row r="236" spans="2:12" ht="19.149999999999999" hidden="1" customHeight="1" outlineLevel="2" x14ac:dyDescent="0.25">
      <c r="B236" s="111" t="s">
        <v>92</v>
      </c>
      <c r="C236" s="124">
        <v>4</v>
      </c>
      <c r="D236" s="108">
        <v>616</v>
      </c>
      <c r="E236" s="104">
        <f t="shared" si="52"/>
        <v>636</v>
      </c>
      <c r="F236" s="108">
        <v>616</v>
      </c>
      <c r="G236" s="109">
        <v>20</v>
      </c>
      <c r="H236" s="109">
        <v>450</v>
      </c>
      <c r="I236" s="104">
        <f t="shared" si="53"/>
        <v>73.05194805194806</v>
      </c>
      <c r="J236" s="109">
        <v>350</v>
      </c>
      <c r="K236" s="32">
        <f t="shared" si="43"/>
        <v>55.031446540880502</v>
      </c>
      <c r="L236" s="211">
        <v>30</v>
      </c>
    </row>
    <row r="237" spans="2:12" ht="19.149999999999999" hidden="1" customHeight="1" outlineLevel="2" x14ac:dyDescent="0.25">
      <c r="B237" s="111" t="s">
        <v>92</v>
      </c>
      <c r="C237" s="124">
        <v>5</v>
      </c>
      <c r="D237" s="108">
        <v>391</v>
      </c>
      <c r="E237" s="104">
        <f t="shared" si="52"/>
        <v>391</v>
      </c>
      <c r="F237" s="108">
        <v>391</v>
      </c>
      <c r="G237" s="109">
        <v>0</v>
      </c>
      <c r="H237" s="109">
        <v>391</v>
      </c>
      <c r="I237" s="104">
        <f t="shared" si="53"/>
        <v>100</v>
      </c>
      <c r="J237" s="109">
        <v>315</v>
      </c>
      <c r="K237" s="32">
        <f t="shared" si="43"/>
        <v>80.562659846547319</v>
      </c>
      <c r="L237" s="211">
        <v>0</v>
      </c>
    </row>
    <row r="238" spans="2:12" ht="19.149999999999999" hidden="1" customHeight="1" outlineLevel="2" x14ac:dyDescent="0.25">
      <c r="B238" s="111" t="s">
        <v>92</v>
      </c>
      <c r="C238" s="124">
        <v>6</v>
      </c>
      <c r="D238" s="108">
        <v>605</v>
      </c>
      <c r="E238" s="104">
        <f t="shared" si="52"/>
        <v>605</v>
      </c>
      <c r="F238" s="108">
        <v>605</v>
      </c>
      <c r="G238" s="109">
        <v>0</v>
      </c>
      <c r="H238" s="109">
        <v>564</v>
      </c>
      <c r="I238" s="104">
        <f t="shared" si="53"/>
        <v>93.223140495867767</v>
      </c>
      <c r="J238" s="109">
        <v>533</v>
      </c>
      <c r="K238" s="32">
        <f t="shared" si="43"/>
        <v>88.099173553719012</v>
      </c>
      <c r="L238" s="211">
        <v>0</v>
      </c>
    </row>
    <row r="239" spans="2:12" ht="19.149999999999999" hidden="1" customHeight="1" outlineLevel="2" x14ac:dyDescent="0.25">
      <c r="B239" s="111" t="s">
        <v>92</v>
      </c>
      <c r="C239" s="124">
        <v>7</v>
      </c>
      <c r="D239" s="108">
        <v>636</v>
      </c>
      <c r="E239" s="104">
        <f t="shared" si="52"/>
        <v>636</v>
      </c>
      <c r="F239" s="108">
        <v>636</v>
      </c>
      <c r="G239" s="109">
        <v>0</v>
      </c>
      <c r="H239" s="109">
        <v>453</v>
      </c>
      <c r="I239" s="104">
        <f t="shared" si="53"/>
        <v>71.226415094339629</v>
      </c>
      <c r="J239" s="109">
        <v>310</v>
      </c>
      <c r="K239" s="32">
        <f t="shared" si="43"/>
        <v>48.742138364779876</v>
      </c>
      <c r="L239" s="211">
        <v>0</v>
      </c>
    </row>
    <row r="240" spans="2:12" ht="19.149999999999999" hidden="1" customHeight="1" outlineLevel="2" x14ac:dyDescent="0.25">
      <c r="B240" s="111" t="s">
        <v>92</v>
      </c>
      <c r="C240" s="124">
        <v>8</v>
      </c>
      <c r="D240" s="108">
        <v>491</v>
      </c>
      <c r="E240" s="104">
        <f t="shared" si="52"/>
        <v>501</v>
      </c>
      <c r="F240" s="108">
        <v>491</v>
      </c>
      <c r="G240" s="109">
        <v>10</v>
      </c>
      <c r="H240" s="109">
        <v>481</v>
      </c>
      <c r="I240" s="104">
        <f t="shared" si="53"/>
        <v>97.963340122199597</v>
      </c>
      <c r="J240" s="109">
        <v>335</v>
      </c>
      <c r="K240" s="32">
        <f t="shared" si="43"/>
        <v>66.866267465069868</v>
      </c>
      <c r="L240" s="211">
        <v>103</v>
      </c>
    </row>
    <row r="241" spans="2:12" ht="19.149999999999999" hidden="1" customHeight="1" outlineLevel="2" x14ac:dyDescent="0.25">
      <c r="B241" s="111" t="s">
        <v>92</v>
      </c>
      <c r="C241" s="124">
        <v>9</v>
      </c>
      <c r="D241" s="108">
        <v>614</v>
      </c>
      <c r="E241" s="104">
        <f t="shared" si="52"/>
        <v>637</v>
      </c>
      <c r="F241" s="108">
        <v>614</v>
      </c>
      <c r="G241" s="109">
        <v>23</v>
      </c>
      <c r="H241" s="109">
        <v>520</v>
      </c>
      <c r="I241" s="104">
        <f t="shared" si="53"/>
        <v>84.690553745928341</v>
      </c>
      <c r="J241" s="109">
        <v>375</v>
      </c>
      <c r="K241" s="32">
        <f t="shared" si="43"/>
        <v>58.869701726844582</v>
      </c>
      <c r="L241" s="211">
        <v>182</v>
      </c>
    </row>
    <row r="242" spans="2:12" ht="19.149999999999999" hidden="1" customHeight="1" outlineLevel="2" x14ac:dyDescent="0.25">
      <c r="B242" s="111" t="s">
        <v>92</v>
      </c>
      <c r="C242" s="124">
        <v>10</v>
      </c>
      <c r="D242" s="108">
        <v>605</v>
      </c>
      <c r="E242" s="104">
        <f t="shared" si="52"/>
        <v>605</v>
      </c>
      <c r="F242" s="108">
        <v>605</v>
      </c>
      <c r="G242" s="109">
        <v>0</v>
      </c>
      <c r="H242" s="109">
        <v>300</v>
      </c>
      <c r="I242" s="104">
        <f t="shared" si="53"/>
        <v>49.586776859504134</v>
      </c>
      <c r="J242" s="109">
        <v>50</v>
      </c>
      <c r="K242" s="32">
        <f t="shared" si="43"/>
        <v>8.2644628099173563</v>
      </c>
      <c r="L242" s="211">
        <v>0</v>
      </c>
    </row>
    <row r="243" spans="2:12" ht="19.149999999999999" hidden="1" customHeight="1" outlineLevel="2" x14ac:dyDescent="0.25">
      <c r="B243" s="111" t="s">
        <v>92</v>
      </c>
      <c r="C243" s="124">
        <v>11</v>
      </c>
      <c r="D243" s="108">
        <v>548</v>
      </c>
      <c r="E243" s="104">
        <f t="shared" si="52"/>
        <v>548</v>
      </c>
      <c r="F243" s="108">
        <v>548</v>
      </c>
      <c r="G243" s="109">
        <v>0</v>
      </c>
      <c r="H243" s="109">
        <v>398</v>
      </c>
      <c r="I243" s="104">
        <f t="shared" si="53"/>
        <v>72.627737226277361</v>
      </c>
      <c r="J243" s="109">
        <v>398</v>
      </c>
      <c r="K243" s="32">
        <f t="shared" si="43"/>
        <v>72.627737226277361</v>
      </c>
      <c r="L243" s="211">
        <v>0</v>
      </c>
    </row>
    <row r="244" spans="2:12" ht="19.149999999999999" hidden="1" customHeight="1" outlineLevel="2" x14ac:dyDescent="0.25">
      <c r="B244" s="111" t="s">
        <v>92</v>
      </c>
      <c r="C244" s="124">
        <v>12</v>
      </c>
      <c r="D244" s="108">
        <v>557</v>
      </c>
      <c r="E244" s="104">
        <f t="shared" si="52"/>
        <v>565</v>
      </c>
      <c r="F244" s="108">
        <v>557</v>
      </c>
      <c r="G244" s="109">
        <v>8</v>
      </c>
      <c r="H244" s="109">
        <v>350</v>
      </c>
      <c r="I244" s="104">
        <f t="shared" si="53"/>
        <v>62.836624775583481</v>
      </c>
      <c r="J244" s="109">
        <v>214</v>
      </c>
      <c r="K244" s="32">
        <f t="shared" si="43"/>
        <v>37.876106194690266</v>
      </c>
      <c r="L244" s="211">
        <v>0</v>
      </c>
    </row>
    <row r="245" spans="2:12" ht="19.149999999999999" hidden="1" customHeight="1" outlineLevel="2" x14ac:dyDescent="0.25">
      <c r="B245" s="111" t="s">
        <v>92</v>
      </c>
      <c r="C245" s="124" t="s">
        <v>14</v>
      </c>
      <c r="D245" s="104"/>
      <c r="E245" s="104"/>
      <c r="F245" s="109"/>
      <c r="G245" s="109"/>
      <c r="H245" s="109"/>
      <c r="I245" s="104"/>
      <c r="J245" s="109"/>
      <c r="K245" s="32"/>
      <c r="L245" s="211"/>
    </row>
    <row r="246" spans="2:12" ht="19.149999999999999" customHeight="1" outlineLevel="1" collapsed="1" x14ac:dyDescent="0.25">
      <c r="B246" s="113" t="s">
        <v>92</v>
      </c>
      <c r="C246" s="124"/>
      <c r="D246" s="242">
        <f>SUM(D233:D245)</f>
        <v>6585</v>
      </c>
      <c r="E246" s="242">
        <f t="shared" ref="E246:L246" si="54">SUM(E233:E245)</f>
        <v>6668</v>
      </c>
      <c r="F246" s="242">
        <f t="shared" si="54"/>
        <v>6585</v>
      </c>
      <c r="G246" s="242">
        <f t="shared" si="54"/>
        <v>83</v>
      </c>
      <c r="H246" s="242">
        <f t="shared" si="54"/>
        <v>5104</v>
      </c>
      <c r="I246" s="242">
        <f>SUM(I233:I245)/12</f>
        <v>78.499912614563812</v>
      </c>
      <c r="J246" s="242">
        <f t="shared" si="54"/>
        <v>3830</v>
      </c>
      <c r="K246" s="242">
        <f>SUM(K233:K245)/12</f>
        <v>58.153192738892187</v>
      </c>
      <c r="L246" s="246">
        <f t="shared" si="54"/>
        <v>515</v>
      </c>
    </row>
    <row r="247" spans="2:12" ht="19.149999999999999" hidden="1" customHeight="1" outlineLevel="2" x14ac:dyDescent="0.25">
      <c r="B247" s="111" t="s">
        <v>93</v>
      </c>
      <c r="C247" s="124">
        <v>1</v>
      </c>
      <c r="D247" s="108">
        <v>509</v>
      </c>
      <c r="E247" s="104">
        <f t="shared" ref="E247:E257" si="55">F247+G247</f>
        <v>519</v>
      </c>
      <c r="F247" s="108">
        <v>509</v>
      </c>
      <c r="G247" s="109">
        <v>10</v>
      </c>
      <c r="H247" s="109">
        <v>458</v>
      </c>
      <c r="I247" s="104">
        <f t="shared" ref="I247:I256" si="56">(H247/F247)*100</f>
        <v>89.980353634577597</v>
      </c>
      <c r="J247" s="109">
        <v>358</v>
      </c>
      <c r="K247" s="32">
        <f t="shared" si="43"/>
        <v>68.97880539499036</v>
      </c>
      <c r="L247" s="211">
        <v>0</v>
      </c>
    </row>
    <row r="248" spans="2:12" ht="19.149999999999999" hidden="1" customHeight="1" outlineLevel="2" x14ac:dyDescent="0.25">
      <c r="B248" s="111" t="s">
        <v>93</v>
      </c>
      <c r="C248" s="124">
        <v>2</v>
      </c>
      <c r="D248" s="108">
        <v>537</v>
      </c>
      <c r="E248" s="104">
        <f t="shared" si="55"/>
        <v>549</v>
      </c>
      <c r="F248" s="108">
        <v>537</v>
      </c>
      <c r="G248" s="109">
        <v>12</v>
      </c>
      <c r="H248" s="109">
        <v>508</v>
      </c>
      <c r="I248" s="104">
        <f t="shared" si="56"/>
        <v>94.599627560521412</v>
      </c>
      <c r="J248" s="109">
        <v>442</v>
      </c>
      <c r="K248" s="32">
        <f t="shared" si="43"/>
        <v>80.510018214936252</v>
      </c>
      <c r="L248" s="211">
        <v>50</v>
      </c>
    </row>
    <row r="249" spans="2:12" ht="19.149999999999999" hidden="1" customHeight="1" outlineLevel="2" x14ac:dyDescent="0.25">
      <c r="B249" s="111" t="s">
        <v>93</v>
      </c>
      <c r="C249" s="124">
        <v>3</v>
      </c>
      <c r="D249" s="108">
        <v>565</v>
      </c>
      <c r="E249" s="104">
        <f t="shared" si="55"/>
        <v>577</v>
      </c>
      <c r="F249" s="108">
        <v>565</v>
      </c>
      <c r="G249" s="109">
        <v>12</v>
      </c>
      <c r="H249" s="109">
        <v>510</v>
      </c>
      <c r="I249" s="104">
        <f t="shared" si="56"/>
        <v>90.265486725663706</v>
      </c>
      <c r="J249" s="109">
        <v>450</v>
      </c>
      <c r="K249" s="32">
        <f t="shared" si="43"/>
        <v>77.989601386481795</v>
      </c>
      <c r="L249" s="211">
        <v>0</v>
      </c>
    </row>
    <row r="250" spans="2:12" ht="19.149999999999999" hidden="1" customHeight="1" outlineLevel="2" x14ac:dyDescent="0.25">
      <c r="B250" s="111" t="s">
        <v>93</v>
      </c>
      <c r="C250" s="124">
        <v>4</v>
      </c>
      <c r="D250" s="108">
        <v>585</v>
      </c>
      <c r="E250" s="104">
        <f t="shared" si="55"/>
        <v>596</v>
      </c>
      <c r="F250" s="108">
        <v>585</v>
      </c>
      <c r="G250" s="109">
        <v>11</v>
      </c>
      <c r="H250" s="109">
        <v>578</v>
      </c>
      <c r="I250" s="104">
        <f t="shared" si="56"/>
        <v>98.803418803418808</v>
      </c>
      <c r="J250" s="109">
        <v>532</v>
      </c>
      <c r="K250" s="32">
        <f t="shared" si="43"/>
        <v>89.261744966442961</v>
      </c>
      <c r="L250" s="211">
        <v>400</v>
      </c>
    </row>
    <row r="251" spans="2:12" ht="19.149999999999999" hidden="1" customHeight="1" outlineLevel="2" x14ac:dyDescent="0.25">
      <c r="B251" s="111" t="s">
        <v>93</v>
      </c>
      <c r="C251" s="124">
        <v>5</v>
      </c>
      <c r="D251" s="108">
        <v>509</v>
      </c>
      <c r="E251" s="104">
        <f t="shared" si="55"/>
        <v>509</v>
      </c>
      <c r="F251" s="108">
        <v>509</v>
      </c>
      <c r="G251" s="109">
        <v>0</v>
      </c>
      <c r="H251" s="109">
        <v>470</v>
      </c>
      <c r="I251" s="104">
        <f t="shared" si="56"/>
        <v>92.337917485265237</v>
      </c>
      <c r="J251" s="109">
        <v>400</v>
      </c>
      <c r="K251" s="32">
        <f t="shared" si="43"/>
        <v>78.585461689587419</v>
      </c>
      <c r="L251" s="211">
        <v>50</v>
      </c>
    </row>
    <row r="252" spans="2:12" ht="19.149999999999999" hidden="1" customHeight="1" outlineLevel="2" x14ac:dyDescent="0.25">
      <c r="B252" s="111" t="s">
        <v>93</v>
      </c>
      <c r="C252" s="124">
        <v>6</v>
      </c>
      <c r="D252" s="108">
        <v>566</v>
      </c>
      <c r="E252" s="104">
        <f t="shared" si="55"/>
        <v>589</v>
      </c>
      <c r="F252" s="108">
        <v>566</v>
      </c>
      <c r="G252" s="109">
        <v>23</v>
      </c>
      <c r="H252" s="109">
        <v>565</v>
      </c>
      <c r="I252" s="104">
        <f t="shared" si="56"/>
        <v>99.823321554770317</v>
      </c>
      <c r="J252" s="109">
        <v>568</v>
      </c>
      <c r="K252" s="32">
        <f t="shared" si="43"/>
        <v>96.434634974533111</v>
      </c>
      <c r="L252" s="211">
        <v>100</v>
      </c>
    </row>
    <row r="253" spans="2:12" ht="19.149999999999999" hidden="1" customHeight="1" outlineLevel="2" x14ac:dyDescent="0.25">
      <c r="B253" s="111" t="s">
        <v>93</v>
      </c>
      <c r="C253" s="124">
        <v>7</v>
      </c>
      <c r="D253" s="108">
        <v>555</v>
      </c>
      <c r="E253" s="104">
        <f t="shared" si="55"/>
        <v>561</v>
      </c>
      <c r="F253" s="108">
        <v>555</v>
      </c>
      <c r="G253" s="109">
        <v>6</v>
      </c>
      <c r="H253" s="109">
        <v>447</v>
      </c>
      <c r="I253" s="104">
        <f t="shared" si="56"/>
        <v>80.540540540540533</v>
      </c>
      <c r="J253" s="109">
        <v>291</v>
      </c>
      <c r="K253" s="32">
        <f t="shared" si="43"/>
        <v>51.871657754010691</v>
      </c>
      <c r="L253" s="211">
        <v>34</v>
      </c>
    </row>
    <row r="254" spans="2:12" ht="19.149999999999999" hidden="1" customHeight="1" outlineLevel="2" x14ac:dyDescent="0.25">
      <c r="B254" s="111" t="s">
        <v>93</v>
      </c>
      <c r="C254" s="124">
        <v>8</v>
      </c>
      <c r="D254" s="108">
        <v>531</v>
      </c>
      <c r="E254" s="104">
        <f t="shared" si="55"/>
        <v>540</v>
      </c>
      <c r="F254" s="108">
        <v>531</v>
      </c>
      <c r="G254" s="109">
        <v>9</v>
      </c>
      <c r="H254" s="109">
        <v>531</v>
      </c>
      <c r="I254" s="104">
        <f t="shared" si="56"/>
        <v>100</v>
      </c>
      <c r="J254" s="109">
        <v>506</v>
      </c>
      <c r="K254" s="32">
        <f t="shared" si="43"/>
        <v>93.703703703703695</v>
      </c>
      <c r="L254" s="211">
        <v>0</v>
      </c>
    </row>
    <row r="255" spans="2:12" ht="19.149999999999999" hidden="1" customHeight="1" outlineLevel="2" x14ac:dyDescent="0.25">
      <c r="B255" s="111" t="s">
        <v>93</v>
      </c>
      <c r="C255" s="124">
        <v>9</v>
      </c>
      <c r="D255" s="108">
        <v>492</v>
      </c>
      <c r="E255" s="104">
        <f t="shared" si="55"/>
        <v>502</v>
      </c>
      <c r="F255" s="108">
        <v>492</v>
      </c>
      <c r="G255" s="109">
        <v>10</v>
      </c>
      <c r="H255" s="109">
        <v>492</v>
      </c>
      <c r="I255" s="104">
        <f t="shared" si="56"/>
        <v>100</v>
      </c>
      <c r="J255" s="109">
        <v>487</v>
      </c>
      <c r="K255" s="32">
        <f t="shared" si="43"/>
        <v>97.011952191235068</v>
      </c>
      <c r="L255" s="211">
        <v>0</v>
      </c>
    </row>
    <row r="256" spans="2:12" ht="19.149999999999999" hidden="1" customHeight="1" outlineLevel="2" x14ac:dyDescent="0.25">
      <c r="B256" s="111" t="s">
        <v>93</v>
      </c>
      <c r="C256" s="124">
        <v>10</v>
      </c>
      <c r="D256" s="108">
        <v>566</v>
      </c>
      <c r="E256" s="104">
        <f t="shared" si="55"/>
        <v>577</v>
      </c>
      <c r="F256" s="108">
        <v>566</v>
      </c>
      <c r="G256" s="109">
        <v>11</v>
      </c>
      <c r="H256" s="109">
        <v>512</v>
      </c>
      <c r="I256" s="104">
        <f t="shared" si="56"/>
        <v>90.459363957597176</v>
      </c>
      <c r="J256" s="109">
        <v>317</v>
      </c>
      <c r="K256" s="32">
        <f t="shared" si="43"/>
        <v>54.939341421143851</v>
      </c>
      <c r="L256" s="211">
        <v>95</v>
      </c>
    </row>
    <row r="257" spans="2:12" ht="19.149999999999999" hidden="1" customHeight="1" outlineLevel="2" x14ac:dyDescent="0.25">
      <c r="B257" s="111" t="s">
        <v>93</v>
      </c>
      <c r="C257" s="124" t="s">
        <v>14</v>
      </c>
      <c r="D257" s="104"/>
      <c r="E257" s="104">
        <f t="shared" si="55"/>
        <v>4</v>
      </c>
      <c r="F257" s="109"/>
      <c r="G257" s="109">
        <v>4</v>
      </c>
      <c r="H257" s="109"/>
      <c r="I257" s="104"/>
      <c r="J257" s="109">
        <v>4</v>
      </c>
      <c r="K257" s="32"/>
      <c r="L257" s="211"/>
    </row>
    <row r="258" spans="2:12" ht="19.149999999999999" customHeight="1" outlineLevel="1" collapsed="1" x14ac:dyDescent="0.25">
      <c r="B258" s="113" t="s">
        <v>93</v>
      </c>
      <c r="C258" s="124"/>
      <c r="D258" s="242">
        <f>SUM(D247:D257)</f>
        <v>5415</v>
      </c>
      <c r="E258" s="242">
        <f t="shared" ref="E258:L258" si="57">SUM(E247:E257)</f>
        <v>5523</v>
      </c>
      <c r="F258" s="242">
        <f t="shared" si="57"/>
        <v>5415</v>
      </c>
      <c r="G258" s="242">
        <f t="shared" si="57"/>
        <v>108</v>
      </c>
      <c r="H258" s="242">
        <f t="shared" si="57"/>
        <v>5071</v>
      </c>
      <c r="I258" s="242">
        <f>SUM(I247:I257)/10</f>
        <v>93.681003026235473</v>
      </c>
      <c r="J258" s="242">
        <f t="shared" si="57"/>
        <v>4355</v>
      </c>
      <c r="K258" s="242">
        <f>SUM(K247:K257)/10</f>
        <v>78.928692169706522</v>
      </c>
      <c r="L258" s="246">
        <f t="shared" si="57"/>
        <v>729</v>
      </c>
    </row>
    <row r="259" spans="2:12" ht="19.149999999999999" hidden="1" customHeight="1" outlineLevel="2" x14ac:dyDescent="0.25">
      <c r="B259" s="111" t="s">
        <v>94</v>
      </c>
      <c r="C259" s="124">
        <v>1</v>
      </c>
      <c r="D259" s="108">
        <v>509</v>
      </c>
      <c r="E259" s="104">
        <f t="shared" ref="E259:E274" si="58">F259+G259</f>
        <v>521</v>
      </c>
      <c r="F259" s="108">
        <v>509</v>
      </c>
      <c r="G259" s="109">
        <v>12</v>
      </c>
      <c r="H259" s="109">
        <v>484</v>
      </c>
      <c r="I259" s="104">
        <f t="shared" ref="I259:I273" si="59">(H259/F259)*100</f>
        <v>95.088408644400786</v>
      </c>
      <c r="J259" s="109">
        <v>363</v>
      </c>
      <c r="K259" s="32">
        <f t="shared" si="43"/>
        <v>69.673704414587334</v>
      </c>
      <c r="L259" s="211">
        <v>80</v>
      </c>
    </row>
    <row r="260" spans="2:12" ht="19.149999999999999" hidden="1" customHeight="1" outlineLevel="2" x14ac:dyDescent="0.25">
      <c r="B260" s="111" t="s">
        <v>94</v>
      </c>
      <c r="C260" s="124">
        <v>2</v>
      </c>
      <c r="D260" s="108">
        <v>506</v>
      </c>
      <c r="E260" s="104">
        <f t="shared" si="58"/>
        <v>518</v>
      </c>
      <c r="F260" s="108">
        <v>506</v>
      </c>
      <c r="G260" s="109">
        <v>12</v>
      </c>
      <c r="H260" s="109">
        <v>395</v>
      </c>
      <c r="I260" s="104">
        <f t="shared" si="59"/>
        <v>78.063241106719374</v>
      </c>
      <c r="J260" s="109">
        <v>407</v>
      </c>
      <c r="K260" s="32">
        <f t="shared" si="43"/>
        <v>78.571428571428569</v>
      </c>
      <c r="L260" s="211">
        <v>0</v>
      </c>
    </row>
    <row r="261" spans="2:12" ht="19.149999999999999" hidden="1" customHeight="1" outlineLevel="2" x14ac:dyDescent="0.25">
      <c r="B261" s="111" t="s">
        <v>94</v>
      </c>
      <c r="C261" s="124">
        <v>3</v>
      </c>
      <c r="D261" s="108">
        <v>484</v>
      </c>
      <c r="E261" s="104">
        <f t="shared" si="58"/>
        <v>494</v>
      </c>
      <c r="F261" s="108">
        <v>484</v>
      </c>
      <c r="G261" s="109">
        <v>10</v>
      </c>
      <c r="H261" s="109">
        <v>434</v>
      </c>
      <c r="I261" s="104">
        <f t="shared" si="59"/>
        <v>89.669421487603302</v>
      </c>
      <c r="J261" s="109">
        <v>444</v>
      </c>
      <c r="K261" s="32">
        <f t="shared" si="43"/>
        <v>89.878542510121463</v>
      </c>
      <c r="L261" s="211">
        <v>0</v>
      </c>
    </row>
    <row r="262" spans="2:12" ht="19.149999999999999" hidden="1" customHeight="1" outlineLevel="2" x14ac:dyDescent="0.25">
      <c r="B262" s="111" t="s">
        <v>94</v>
      </c>
      <c r="C262" s="124">
        <v>4</v>
      </c>
      <c r="D262" s="108">
        <v>477</v>
      </c>
      <c r="E262" s="104">
        <f t="shared" si="58"/>
        <v>487</v>
      </c>
      <c r="F262" s="108">
        <v>477</v>
      </c>
      <c r="G262" s="109">
        <v>10</v>
      </c>
      <c r="H262" s="109">
        <v>472</v>
      </c>
      <c r="I262" s="104">
        <f t="shared" si="59"/>
        <v>98.951781970649904</v>
      </c>
      <c r="J262" s="109">
        <v>365</v>
      </c>
      <c r="K262" s="32">
        <f t="shared" si="43"/>
        <v>74.948665297741272</v>
      </c>
      <c r="L262" s="211">
        <v>92</v>
      </c>
    </row>
    <row r="263" spans="2:12" ht="19.149999999999999" hidden="1" customHeight="1" outlineLevel="2" x14ac:dyDescent="0.25">
      <c r="B263" s="111" t="s">
        <v>94</v>
      </c>
      <c r="C263" s="124">
        <v>5</v>
      </c>
      <c r="D263" s="108">
        <v>471</v>
      </c>
      <c r="E263" s="104">
        <f t="shared" si="58"/>
        <v>482</v>
      </c>
      <c r="F263" s="108">
        <v>471</v>
      </c>
      <c r="G263" s="109">
        <v>11</v>
      </c>
      <c r="H263" s="109">
        <v>471</v>
      </c>
      <c r="I263" s="104">
        <f t="shared" si="59"/>
        <v>100</v>
      </c>
      <c r="J263" s="109">
        <v>412</v>
      </c>
      <c r="K263" s="32">
        <f t="shared" si="43"/>
        <v>85.477178423236509</v>
      </c>
      <c r="L263" s="211">
        <v>0</v>
      </c>
    </row>
    <row r="264" spans="2:12" ht="19.149999999999999" hidden="1" customHeight="1" outlineLevel="2" x14ac:dyDescent="0.25">
      <c r="B264" s="111" t="s">
        <v>94</v>
      </c>
      <c r="C264" s="124">
        <v>6</v>
      </c>
      <c r="D264" s="108">
        <v>477</v>
      </c>
      <c r="E264" s="104">
        <f t="shared" si="58"/>
        <v>477</v>
      </c>
      <c r="F264" s="108">
        <v>477</v>
      </c>
      <c r="G264" s="109">
        <v>0</v>
      </c>
      <c r="H264" s="109">
        <v>440</v>
      </c>
      <c r="I264" s="104">
        <f t="shared" si="59"/>
        <v>92.243186582809216</v>
      </c>
      <c r="J264" s="109">
        <v>440</v>
      </c>
      <c r="K264" s="32">
        <f t="shared" si="43"/>
        <v>92.243186582809216</v>
      </c>
      <c r="L264" s="211">
        <v>0</v>
      </c>
    </row>
    <row r="265" spans="2:12" ht="19.149999999999999" hidden="1" customHeight="1" outlineLevel="2" x14ac:dyDescent="0.25">
      <c r="B265" s="111" t="s">
        <v>94</v>
      </c>
      <c r="C265" s="124">
        <v>7</v>
      </c>
      <c r="D265" s="108">
        <v>458</v>
      </c>
      <c r="E265" s="104">
        <f t="shared" si="58"/>
        <v>467</v>
      </c>
      <c r="F265" s="108">
        <v>458</v>
      </c>
      <c r="G265" s="109">
        <v>9</v>
      </c>
      <c r="H265" s="109">
        <v>444</v>
      </c>
      <c r="I265" s="104">
        <f t="shared" si="59"/>
        <v>96.943231441048042</v>
      </c>
      <c r="J265" s="109">
        <v>307</v>
      </c>
      <c r="K265" s="32">
        <f t="shared" si="43"/>
        <v>65.738758029978584</v>
      </c>
      <c r="L265" s="211">
        <v>0</v>
      </c>
    </row>
    <row r="266" spans="2:12" ht="19.149999999999999" hidden="1" customHeight="1" outlineLevel="2" x14ac:dyDescent="0.25">
      <c r="B266" s="111" t="s">
        <v>94</v>
      </c>
      <c r="C266" s="124">
        <v>8</v>
      </c>
      <c r="D266" s="108">
        <v>470</v>
      </c>
      <c r="E266" s="104">
        <f t="shared" si="58"/>
        <v>480</v>
      </c>
      <c r="F266" s="108">
        <v>470</v>
      </c>
      <c r="G266" s="109">
        <v>10</v>
      </c>
      <c r="H266" s="109">
        <v>447</v>
      </c>
      <c r="I266" s="104">
        <f t="shared" si="59"/>
        <v>95.106382978723403</v>
      </c>
      <c r="J266" s="109">
        <v>334</v>
      </c>
      <c r="K266" s="32">
        <f t="shared" si="43"/>
        <v>69.583333333333329</v>
      </c>
      <c r="L266" s="211">
        <v>0</v>
      </c>
    </row>
    <row r="267" spans="2:12" ht="19.149999999999999" hidden="1" customHeight="1" outlineLevel="2" x14ac:dyDescent="0.25">
      <c r="B267" s="111" t="s">
        <v>94</v>
      </c>
      <c r="C267" s="124">
        <v>9</v>
      </c>
      <c r="D267" s="108">
        <v>548</v>
      </c>
      <c r="E267" s="104">
        <f t="shared" si="58"/>
        <v>548</v>
      </c>
      <c r="F267" s="108">
        <v>548</v>
      </c>
      <c r="G267" s="109">
        <v>0</v>
      </c>
      <c r="H267" s="109">
        <v>479</v>
      </c>
      <c r="I267" s="104">
        <f t="shared" si="59"/>
        <v>87.408759124087581</v>
      </c>
      <c r="J267" s="109">
        <v>446</v>
      </c>
      <c r="K267" s="32">
        <f t="shared" si="43"/>
        <v>81.386861313868607</v>
      </c>
      <c r="L267" s="211">
        <v>0</v>
      </c>
    </row>
    <row r="268" spans="2:12" ht="19.149999999999999" hidden="1" customHeight="1" outlineLevel="2" x14ac:dyDescent="0.25">
      <c r="B268" s="111" t="s">
        <v>94</v>
      </c>
      <c r="C268" s="124">
        <v>10</v>
      </c>
      <c r="D268" s="108">
        <v>505</v>
      </c>
      <c r="E268" s="104">
        <f t="shared" si="58"/>
        <v>505</v>
      </c>
      <c r="F268" s="108">
        <v>505</v>
      </c>
      <c r="G268" s="109">
        <v>0</v>
      </c>
      <c r="H268" s="109">
        <v>505</v>
      </c>
      <c r="I268" s="104">
        <f t="shared" si="59"/>
        <v>100</v>
      </c>
      <c r="J268" s="109">
        <v>482</v>
      </c>
      <c r="K268" s="32">
        <f t="shared" ref="K268:K331" si="60">(J268/E268)*100</f>
        <v>95.445544554455438</v>
      </c>
      <c r="L268" s="211">
        <v>0</v>
      </c>
    </row>
    <row r="269" spans="2:12" ht="19.149999999999999" hidden="1" customHeight="1" outlineLevel="2" x14ac:dyDescent="0.25">
      <c r="B269" s="111" t="s">
        <v>94</v>
      </c>
      <c r="C269" s="124">
        <v>11</v>
      </c>
      <c r="D269" s="108">
        <v>479</v>
      </c>
      <c r="E269" s="104">
        <f t="shared" si="58"/>
        <v>489</v>
      </c>
      <c r="F269" s="108">
        <v>479</v>
      </c>
      <c r="G269" s="109">
        <v>10</v>
      </c>
      <c r="H269" s="109">
        <v>463</v>
      </c>
      <c r="I269" s="104">
        <f t="shared" si="59"/>
        <v>96.659707724425886</v>
      </c>
      <c r="J269" s="109">
        <v>322</v>
      </c>
      <c r="K269" s="32">
        <f t="shared" si="60"/>
        <v>65.848670756646214</v>
      </c>
      <c r="L269" s="211">
        <v>0</v>
      </c>
    </row>
    <row r="270" spans="2:12" ht="19.149999999999999" hidden="1" customHeight="1" outlineLevel="2" x14ac:dyDescent="0.25">
      <c r="B270" s="111" t="s">
        <v>94</v>
      </c>
      <c r="C270" s="124">
        <v>12</v>
      </c>
      <c r="D270" s="108">
        <v>597</v>
      </c>
      <c r="E270" s="104">
        <f t="shared" si="58"/>
        <v>610</v>
      </c>
      <c r="F270" s="108">
        <v>597</v>
      </c>
      <c r="G270" s="109">
        <v>13</v>
      </c>
      <c r="H270" s="109">
        <v>434</v>
      </c>
      <c r="I270" s="104">
        <f t="shared" si="59"/>
        <v>72.696817420435508</v>
      </c>
      <c r="J270" s="109">
        <v>420</v>
      </c>
      <c r="K270" s="32">
        <f t="shared" si="60"/>
        <v>68.852459016393439</v>
      </c>
      <c r="L270" s="211">
        <v>50</v>
      </c>
    </row>
    <row r="271" spans="2:12" ht="19.149999999999999" hidden="1" customHeight="1" outlineLevel="2" x14ac:dyDescent="0.25">
      <c r="B271" s="111" t="s">
        <v>94</v>
      </c>
      <c r="C271" s="124">
        <v>13</v>
      </c>
      <c r="D271" s="108">
        <v>541</v>
      </c>
      <c r="E271" s="104">
        <f t="shared" si="58"/>
        <v>553</v>
      </c>
      <c r="F271" s="108">
        <v>541</v>
      </c>
      <c r="G271" s="109">
        <v>12</v>
      </c>
      <c r="H271" s="109">
        <v>457</v>
      </c>
      <c r="I271" s="104">
        <f t="shared" si="59"/>
        <v>84.473197781885403</v>
      </c>
      <c r="J271" s="109">
        <v>297</v>
      </c>
      <c r="K271" s="32">
        <f t="shared" si="60"/>
        <v>53.707052441229649</v>
      </c>
      <c r="L271" s="211">
        <v>0</v>
      </c>
    </row>
    <row r="272" spans="2:12" ht="19.149999999999999" hidden="1" customHeight="1" outlineLevel="2" x14ac:dyDescent="0.25">
      <c r="B272" s="111" t="s">
        <v>94</v>
      </c>
      <c r="C272" s="124">
        <v>14</v>
      </c>
      <c r="D272" s="108">
        <v>559</v>
      </c>
      <c r="E272" s="104">
        <f t="shared" si="58"/>
        <v>559</v>
      </c>
      <c r="F272" s="108">
        <v>559</v>
      </c>
      <c r="G272" s="109">
        <v>0</v>
      </c>
      <c r="H272" s="109">
        <v>522</v>
      </c>
      <c r="I272" s="104">
        <f t="shared" si="59"/>
        <v>93.381037567084078</v>
      </c>
      <c r="J272" s="109">
        <v>517</v>
      </c>
      <c r="K272" s="32">
        <f t="shared" si="60"/>
        <v>92.486583184257597</v>
      </c>
      <c r="L272" s="211">
        <v>0</v>
      </c>
    </row>
    <row r="273" spans="2:12" ht="19.149999999999999" hidden="1" customHeight="1" outlineLevel="2" x14ac:dyDescent="0.25">
      <c r="B273" s="111" t="s">
        <v>94</v>
      </c>
      <c r="C273" s="124">
        <v>15</v>
      </c>
      <c r="D273" s="108">
        <v>466</v>
      </c>
      <c r="E273" s="104">
        <f t="shared" si="58"/>
        <v>476</v>
      </c>
      <c r="F273" s="108">
        <v>466</v>
      </c>
      <c r="G273" s="109">
        <v>10</v>
      </c>
      <c r="H273" s="109">
        <v>466</v>
      </c>
      <c r="I273" s="104">
        <f t="shared" si="59"/>
        <v>100</v>
      </c>
      <c r="J273" s="109">
        <v>392</v>
      </c>
      <c r="K273" s="32">
        <f t="shared" si="60"/>
        <v>82.35294117647058</v>
      </c>
      <c r="L273" s="211">
        <v>40</v>
      </c>
    </row>
    <row r="274" spans="2:12" ht="19.149999999999999" hidden="1" customHeight="1" outlineLevel="2" x14ac:dyDescent="0.25">
      <c r="B274" s="111" t="s">
        <v>94</v>
      </c>
      <c r="C274" s="124" t="s">
        <v>14</v>
      </c>
      <c r="D274" s="104"/>
      <c r="E274" s="104">
        <f t="shared" si="58"/>
        <v>16</v>
      </c>
      <c r="F274" s="109"/>
      <c r="G274" s="109">
        <v>16</v>
      </c>
      <c r="H274" s="109"/>
      <c r="I274" s="104"/>
      <c r="J274" s="109">
        <v>16</v>
      </c>
      <c r="K274" s="32"/>
      <c r="L274" s="211"/>
    </row>
    <row r="275" spans="2:12" ht="19.149999999999999" customHeight="1" outlineLevel="1" collapsed="1" x14ac:dyDescent="0.25">
      <c r="B275" s="113" t="s">
        <v>94</v>
      </c>
      <c r="C275" s="124"/>
      <c r="D275" s="242">
        <f>SUM(D259:D274)</f>
        <v>7547</v>
      </c>
      <c r="E275" s="242">
        <f t="shared" ref="E275:L275" si="61">SUM(E259:E274)</f>
        <v>7682</v>
      </c>
      <c r="F275" s="242">
        <f t="shared" si="61"/>
        <v>7547</v>
      </c>
      <c r="G275" s="242">
        <f t="shared" si="61"/>
        <v>135</v>
      </c>
      <c r="H275" s="242">
        <f t="shared" si="61"/>
        <v>6913</v>
      </c>
      <c r="I275" s="242">
        <f>SUM(I259:I274)/15</f>
        <v>92.045678255324844</v>
      </c>
      <c r="J275" s="242">
        <f t="shared" si="61"/>
        <v>5964</v>
      </c>
      <c r="K275" s="242">
        <f>SUM(K259:K274)/15</f>
        <v>77.746327307103869</v>
      </c>
      <c r="L275" s="246">
        <f t="shared" si="61"/>
        <v>262</v>
      </c>
    </row>
    <row r="276" spans="2:12" ht="19.149999999999999" hidden="1" customHeight="1" outlineLevel="2" x14ac:dyDescent="0.25">
      <c r="B276" s="111" t="s">
        <v>95</v>
      </c>
      <c r="C276" s="125">
        <v>1</v>
      </c>
      <c r="D276" s="118">
        <v>461</v>
      </c>
      <c r="E276" s="119">
        <f>F276+G276</f>
        <v>473</v>
      </c>
      <c r="F276" s="118">
        <v>461</v>
      </c>
      <c r="G276" s="120">
        <v>12</v>
      </c>
      <c r="H276" s="120">
        <v>367</v>
      </c>
      <c r="I276" s="119">
        <f>(H276/F276)*100</f>
        <v>79.60954446854663</v>
      </c>
      <c r="J276" s="120">
        <v>379</v>
      </c>
      <c r="K276" s="32">
        <f t="shared" si="60"/>
        <v>80.126849894291752</v>
      </c>
      <c r="L276" s="247">
        <v>0</v>
      </c>
    </row>
    <row r="277" spans="2:12" ht="19.149999999999999" hidden="1" customHeight="1" outlineLevel="2" x14ac:dyDescent="0.25">
      <c r="B277" s="111" t="s">
        <v>95</v>
      </c>
      <c r="C277" s="125">
        <v>2</v>
      </c>
      <c r="D277" s="118">
        <v>475</v>
      </c>
      <c r="E277" s="119">
        <f t="shared" ref="E277:E280" si="62">F277+G277</f>
        <v>485</v>
      </c>
      <c r="F277" s="118">
        <v>475</v>
      </c>
      <c r="G277" s="120">
        <v>10</v>
      </c>
      <c r="H277" s="120">
        <v>414</v>
      </c>
      <c r="I277" s="119">
        <f>(H277/F277)*100</f>
        <v>87.157894736842096</v>
      </c>
      <c r="J277" s="120">
        <v>406</v>
      </c>
      <c r="K277" s="32">
        <f t="shared" si="60"/>
        <v>83.711340206185568</v>
      </c>
      <c r="L277" s="247">
        <v>0</v>
      </c>
    </row>
    <row r="278" spans="2:12" ht="19.149999999999999" hidden="1" customHeight="1" outlineLevel="2" x14ac:dyDescent="0.25">
      <c r="B278" s="111" t="s">
        <v>95</v>
      </c>
      <c r="C278" s="125">
        <v>3</v>
      </c>
      <c r="D278" s="118">
        <v>589</v>
      </c>
      <c r="E278" s="119">
        <f t="shared" si="62"/>
        <v>601</v>
      </c>
      <c r="F278" s="118">
        <v>589</v>
      </c>
      <c r="G278" s="120">
        <v>12</v>
      </c>
      <c r="H278" s="120">
        <v>540</v>
      </c>
      <c r="I278" s="119">
        <f>(H278/F278)*100</f>
        <v>91.68081494057725</v>
      </c>
      <c r="J278" s="120">
        <v>540</v>
      </c>
      <c r="K278" s="32">
        <f t="shared" si="60"/>
        <v>89.850249584026614</v>
      </c>
      <c r="L278" s="247">
        <v>50</v>
      </c>
    </row>
    <row r="279" spans="2:12" ht="19.149999999999999" hidden="1" customHeight="1" outlineLevel="2" x14ac:dyDescent="0.25">
      <c r="B279" s="111" t="s">
        <v>95</v>
      </c>
      <c r="C279" s="125">
        <v>4</v>
      </c>
      <c r="D279" s="118">
        <v>595</v>
      </c>
      <c r="E279" s="119">
        <f t="shared" si="62"/>
        <v>607</v>
      </c>
      <c r="F279" s="118">
        <v>595</v>
      </c>
      <c r="G279" s="120">
        <v>12</v>
      </c>
      <c r="H279" s="120">
        <v>549</v>
      </c>
      <c r="I279" s="119">
        <f>(H279/F279)*100</f>
        <v>92.268907563025209</v>
      </c>
      <c r="J279" s="120">
        <v>480</v>
      </c>
      <c r="K279" s="32">
        <f t="shared" si="60"/>
        <v>79.077429983525533</v>
      </c>
      <c r="L279" s="247">
        <v>39</v>
      </c>
    </row>
    <row r="280" spans="2:12" ht="19.149999999999999" hidden="1" customHeight="1" outlineLevel="2" x14ac:dyDescent="0.25">
      <c r="B280" s="111" t="s">
        <v>95</v>
      </c>
      <c r="C280" s="125">
        <v>5</v>
      </c>
      <c r="D280" s="118">
        <v>528</v>
      </c>
      <c r="E280" s="119">
        <f t="shared" si="62"/>
        <v>538</v>
      </c>
      <c r="F280" s="118">
        <v>528</v>
      </c>
      <c r="G280" s="120">
        <v>10</v>
      </c>
      <c r="H280" s="120">
        <v>313</v>
      </c>
      <c r="I280" s="119">
        <f>(H280/F280)*100</f>
        <v>59.280303030303031</v>
      </c>
      <c r="J280" s="120">
        <v>323</v>
      </c>
      <c r="K280" s="32">
        <f t="shared" si="60"/>
        <v>60.037174721189587</v>
      </c>
      <c r="L280" s="247">
        <v>0</v>
      </c>
    </row>
    <row r="281" spans="2:12" ht="19.149999999999999" hidden="1" customHeight="1" outlineLevel="2" x14ac:dyDescent="0.25">
      <c r="B281" s="111" t="s">
        <v>95</v>
      </c>
      <c r="C281" s="125" t="s">
        <v>14</v>
      </c>
      <c r="D281" s="119"/>
      <c r="E281" s="119">
        <v>6</v>
      </c>
      <c r="F281" s="120"/>
      <c r="G281" s="120">
        <v>6</v>
      </c>
      <c r="H281" s="120"/>
      <c r="I281" s="119"/>
      <c r="J281" s="120">
        <v>6</v>
      </c>
      <c r="K281" s="32"/>
      <c r="L281" s="247"/>
    </row>
    <row r="282" spans="2:12" ht="19.149999999999999" customHeight="1" outlineLevel="1" collapsed="1" x14ac:dyDescent="0.25">
      <c r="B282" s="113" t="s">
        <v>151</v>
      </c>
      <c r="C282" s="125"/>
      <c r="D282" s="243">
        <f>SUM(D276:D281)</f>
        <v>2648</v>
      </c>
      <c r="E282" s="243">
        <f t="shared" ref="E282:L282" si="63">SUM(E276:E281)</f>
        <v>2710</v>
      </c>
      <c r="F282" s="243">
        <f t="shared" si="63"/>
        <v>2648</v>
      </c>
      <c r="G282" s="243">
        <f t="shared" si="63"/>
        <v>62</v>
      </c>
      <c r="H282" s="243">
        <f t="shared" si="63"/>
        <v>2183</v>
      </c>
      <c r="I282" s="243">
        <f>SUM(I276:I281)/5</f>
        <v>81.99949294785884</v>
      </c>
      <c r="J282" s="243">
        <f t="shared" si="63"/>
        <v>2134</v>
      </c>
      <c r="K282" s="243">
        <f>SUM(K276:K281)/5</f>
        <v>78.560608877843805</v>
      </c>
      <c r="L282" s="248">
        <f t="shared" si="63"/>
        <v>89</v>
      </c>
    </row>
    <row r="283" spans="2:12" ht="19.149999999999999" hidden="1" customHeight="1" outlineLevel="2" x14ac:dyDescent="0.25">
      <c r="B283" s="111" t="s">
        <v>96</v>
      </c>
      <c r="C283" s="124">
        <v>1</v>
      </c>
      <c r="D283" s="108">
        <v>578</v>
      </c>
      <c r="E283" s="104">
        <f>F283+G283</f>
        <v>579</v>
      </c>
      <c r="F283" s="108">
        <v>578</v>
      </c>
      <c r="G283" s="109">
        <v>1</v>
      </c>
      <c r="H283" s="109">
        <v>451</v>
      </c>
      <c r="I283" s="104">
        <f>(H283/F283)*100</f>
        <v>78.027681660899646</v>
      </c>
      <c r="J283" s="109">
        <v>451</v>
      </c>
      <c r="K283" s="32">
        <f t="shared" si="60"/>
        <v>77.89291882556131</v>
      </c>
      <c r="L283" s="211">
        <v>350</v>
      </c>
    </row>
    <row r="284" spans="2:12" ht="19.149999999999999" hidden="1" customHeight="1" outlineLevel="2" x14ac:dyDescent="0.25">
      <c r="B284" s="111" t="s">
        <v>96</v>
      </c>
      <c r="C284" s="124">
        <v>2</v>
      </c>
      <c r="D284" s="108">
        <v>498</v>
      </c>
      <c r="E284" s="104">
        <f t="shared" ref="E284:E287" si="64">F284+G284</f>
        <v>518</v>
      </c>
      <c r="F284" s="108">
        <v>498</v>
      </c>
      <c r="G284" s="109">
        <v>20</v>
      </c>
      <c r="H284" s="109">
        <v>498</v>
      </c>
      <c r="I284" s="104">
        <f>(H284/F284)*100</f>
        <v>100</v>
      </c>
      <c r="J284" s="109">
        <v>465</v>
      </c>
      <c r="K284" s="32">
        <f t="shared" si="60"/>
        <v>89.768339768339771</v>
      </c>
      <c r="L284" s="211">
        <v>100</v>
      </c>
    </row>
    <row r="285" spans="2:12" ht="19.149999999999999" hidden="1" customHeight="1" outlineLevel="2" x14ac:dyDescent="0.25">
      <c r="B285" s="111" t="s">
        <v>96</v>
      </c>
      <c r="C285" s="124">
        <v>3</v>
      </c>
      <c r="D285" s="108">
        <v>475</v>
      </c>
      <c r="E285" s="104">
        <f t="shared" si="64"/>
        <v>484</v>
      </c>
      <c r="F285" s="108">
        <v>475</v>
      </c>
      <c r="G285" s="115">
        <v>9</v>
      </c>
      <c r="H285" s="115">
        <v>473</v>
      </c>
      <c r="I285" s="104">
        <f>(H285/F285)*100</f>
        <v>99.578947368421055</v>
      </c>
      <c r="J285" s="115">
        <v>432</v>
      </c>
      <c r="K285" s="32">
        <f t="shared" si="60"/>
        <v>89.256198347107443</v>
      </c>
      <c r="L285" s="116">
        <v>180</v>
      </c>
    </row>
    <row r="286" spans="2:12" ht="19.149999999999999" hidden="1" customHeight="1" outlineLevel="2" x14ac:dyDescent="0.25">
      <c r="B286" s="111" t="s">
        <v>96</v>
      </c>
      <c r="C286" s="124">
        <v>4</v>
      </c>
      <c r="D286" s="108">
        <v>547</v>
      </c>
      <c r="E286" s="104">
        <f t="shared" si="64"/>
        <v>560</v>
      </c>
      <c r="F286" s="108">
        <v>547</v>
      </c>
      <c r="G286" s="109">
        <v>13</v>
      </c>
      <c r="H286" s="109">
        <v>454</v>
      </c>
      <c r="I286" s="104">
        <f>(H286/F286)*100</f>
        <v>82.998171846435099</v>
      </c>
      <c r="J286" s="109">
        <v>435</v>
      </c>
      <c r="K286" s="32">
        <f t="shared" si="60"/>
        <v>77.678571428571431</v>
      </c>
      <c r="L286" s="211">
        <v>0</v>
      </c>
    </row>
    <row r="287" spans="2:12" ht="19.149999999999999" hidden="1" customHeight="1" outlineLevel="2" x14ac:dyDescent="0.25">
      <c r="B287" s="111" t="s">
        <v>96</v>
      </c>
      <c r="C287" s="124" t="s">
        <v>14</v>
      </c>
      <c r="D287" s="104"/>
      <c r="E287" s="104">
        <f t="shared" si="64"/>
        <v>5</v>
      </c>
      <c r="F287" s="109"/>
      <c r="G287" s="109">
        <v>5</v>
      </c>
      <c r="H287" s="109"/>
      <c r="I287" s="104"/>
      <c r="J287" s="109">
        <v>5</v>
      </c>
      <c r="K287" s="32"/>
      <c r="L287" s="211"/>
    </row>
    <row r="288" spans="2:12" ht="19.149999999999999" customHeight="1" outlineLevel="1" collapsed="1" x14ac:dyDescent="0.25">
      <c r="B288" s="113" t="s">
        <v>96</v>
      </c>
      <c r="C288" s="124"/>
      <c r="D288" s="242">
        <f>SUM(D283:D287)</f>
        <v>2098</v>
      </c>
      <c r="E288" s="242">
        <f t="shared" ref="E288:L288" si="65">SUM(E283:E287)</f>
        <v>2146</v>
      </c>
      <c r="F288" s="242">
        <f t="shared" si="65"/>
        <v>2098</v>
      </c>
      <c r="G288" s="242">
        <f t="shared" si="65"/>
        <v>48</v>
      </c>
      <c r="H288" s="242">
        <f t="shared" si="65"/>
        <v>1876</v>
      </c>
      <c r="I288" s="242">
        <f>SUM(I283:I287)/4</f>
        <v>90.151200218938953</v>
      </c>
      <c r="J288" s="242">
        <f t="shared" si="65"/>
        <v>1788</v>
      </c>
      <c r="K288" s="242">
        <f>SUM(K283:K287)/4</f>
        <v>83.649007092394996</v>
      </c>
      <c r="L288" s="246">
        <f t="shared" si="65"/>
        <v>630</v>
      </c>
    </row>
    <row r="289" spans="2:12" ht="19.149999999999999" hidden="1" customHeight="1" outlineLevel="2" x14ac:dyDescent="0.25">
      <c r="B289" s="111" t="s">
        <v>97</v>
      </c>
      <c r="C289" s="124">
        <v>1</v>
      </c>
      <c r="D289" s="108">
        <v>526</v>
      </c>
      <c r="E289" s="104">
        <f t="shared" ref="E289:E296" si="66">F289+G289</f>
        <v>538</v>
      </c>
      <c r="F289" s="108">
        <v>526</v>
      </c>
      <c r="G289" s="109">
        <v>12</v>
      </c>
      <c r="H289" s="109">
        <v>526</v>
      </c>
      <c r="I289" s="104">
        <f t="shared" ref="I289:I295" si="67">(H289/F289)*100</f>
        <v>100</v>
      </c>
      <c r="J289" s="109">
        <v>161</v>
      </c>
      <c r="K289" s="32">
        <f t="shared" si="60"/>
        <v>29.92565055762082</v>
      </c>
      <c r="L289" s="211">
        <v>0</v>
      </c>
    </row>
    <row r="290" spans="2:12" ht="19.149999999999999" hidden="1" customHeight="1" outlineLevel="2" x14ac:dyDescent="0.25">
      <c r="B290" s="111" t="s">
        <v>97</v>
      </c>
      <c r="C290" s="124">
        <v>2</v>
      </c>
      <c r="D290" s="108">
        <v>543</v>
      </c>
      <c r="E290" s="104">
        <f t="shared" si="66"/>
        <v>562</v>
      </c>
      <c r="F290" s="108">
        <v>543</v>
      </c>
      <c r="G290" s="109">
        <v>19</v>
      </c>
      <c r="H290" s="109">
        <v>498</v>
      </c>
      <c r="I290" s="104">
        <f t="shared" si="67"/>
        <v>91.712707182320443</v>
      </c>
      <c r="J290" s="109">
        <v>461</v>
      </c>
      <c r="K290" s="32">
        <f t="shared" si="60"/>
        <v>82.02846975088967</v>
      </c>
      <c r="L290" s="211">
        <v>0</v>
      </c>
    </row>
    <row r="291" spans="2:12" ht="19.149999999999999" hidden="1" customHeight="1" outlineLevel="2" x14ac:dyDescent="0.25">
      <c r="B291" s="111" t="s">
        <v>97</v>
      </c>
      <c r="C291" s="124">
        <v>3</v>
      </c>
      <c r="D291" s="108">
        <v>564</v>
      </c>
      <c r="E291" s="104">
        <f t="shared" si="66"/>
        <v>564</v>
      </c>
      <c r="F291" s="108">
        <v>564</v>
      </c>
      <c r="G291" s="109">
        <v>0</v>
      </c>
      <c r="H291" s="109">
        <v>525</v>
      </c>
      <c r="I291" s="104">
        <f t="shared" si="67"/>
        <v>93.085106382978722</v>
      </c>
      <c r="J291" s="109">
        <v>401</v>
      </c>
      <c r="K291" s="32">
        <f t="shared" si="60"/>
        <v>71.099290780141843</v>
      </c>
      <c r="L291" s="211">
        <v>0</v>
      </c>
    </row>
    <row r="292" spans="2:12" ht="19.149999999999999" hidden="1" customHeight="1" outlineLevel="2" x14ac:dyDescent="0.25">
      <c r="B292" s="111" t="s">
        <v>97</v>
      </c>
      <c r="C292" s="124">
        <v>4</v>
      </c>
      <c r="D292" s="108">
        <v>445</v>
      </c>
      <c r="E292" s="104">
        <f t="shared" si="66"/>
        <v>456</v>
      </c>
      <c r="F292" s="108">
        <v>445</v>
      </c>
      <c r="G292" s="109">
        <v>11</v>
      </c>
      <c r="H292" s="109">
        <v>424</v>
      </c>
      <c r="I292" s="104">
        <f t="shared" si="67"/>
        <v>95.280898876404493</v>
      </c>
      <c r="J292" s="109">
        <v>280</v>
      </c>
      <c r="K292" s="32">
        <f t="shared" si="60"/>
        <v>61.403508771929829</v>
      </c>
      <c r="L292" s="211">
        <v>0</v>
      </c>
    </row>
    <row r="293" spans="2:12" ht="19.149999999999999" hidden="1" customHeight="1" outlineLevel="2" x14ac:dyDescent="0.25">
      <c r="B293" s="111" t="s">
        <v>97</v>
      </c>
      <c r="C293" s="124">
        <v>5</v>
      </c>
      <c r="D293" s="108">
        <v>517</v>
      </c>
      <c r="E293" s="104">
        <f t="shared" si="66"/>
        <v>517</v>
      </c>
      <c r="F293" s="108">
        <v>517</v>
      </c>
      <c r="G293" s="109">
        <v>0</v>
      </c>
      <c r="H293" s="109">
        <v>260</v>
      </c>
      <c r="I293" s="104">
        <f t="shared" si="67"/>
        <v>50.290135396518373</v>
      </c>
      <c r="J293" s="109">
        <v>253</v>
      </c>
      <c r="K293" s="32">
        <f t="shared" si="60"/>
        <v>48.936170212765958</v>
      </c>
      <c r="L293" s="211">
        <v>0</v>
      </c>
    </row>
    <row r="294" spans="2:12" ht="19.149999999999999" hidden="1" customHeight="1" outlineLevel="2" x14ac:dyDescent="0.25">
      <c r="B294" s="111" t="s">
        <v>97</v>
      </c>
      <c r="C294" s="124">
        <v>6</v>
      </c>
      <c r="D294" s="108">
        <v>505</v>
      </c>
      <c r="E294" s="104">
        <f t="shared" si="66"/>
        <v>505</v>
      </c>
      <c r="F294" s="108">
        <v>505</v>
      </c>
      <c r="G294" s="109">
        <v>0</v>
      </c>
      <c r="H294" s="109">
        <v>450</v>
      </c>
      <c r="I294" s="104">
        <f t="shared" si="67"/>
        <v>89.10891089108911</v>
      </c>
      <c r="J294" s="109">
        <v>400</v>
      </c>
      <c r="K294" s="32">
        <f t="shared" si="60"/>
        <v>79.207920792079207</v>
      </c>
      <c r="L294" s="211">
        <v>50</v>
      </c>
    </row>
    <row r="295" spans="2:12" ht="19.149999999999999" hidden="1" customHeight="1" outlineLevel="2" x14ac:dyDescent="0.25">
      <c r="B295" s="111" t="s">
        <v>97</v>
      </c>
      <c r="C295" s="124">
        <v>7</v>
      </c>
      <c r="D295" s="108">
        <v>524</v>
      </c>
      <c r="E295" s="104">
        <f t="shared" si="66"/>
        <v>535</v>
      </c>
      <c r="F295" s="108">
        <v>524</v>
      </c>
      <c r="G295" s="109">
        <v>11</v>
      </c>
      <c r="H295" s="109">
        <v>494</v>
      </c>
      <c r="I295" s="104">
        <f t="shared" si="67"/>
        <v>94.274809160305338</v>
      </c>
      <c r="J295" s="109">
        <v>505</v>
      </c>
      <c r="K295" s="32">
        <f t="shared" si="60"/>
        <v>94.392523364485982</v>
      </c>
      <c r="L295" s="211">
        <v>65</v>
      </c>
    </row>
    <row r="296" spans="2:12" ht="19.149999999999999" hidden="1" customHeight="1" outlineLevel="2" x14ac:dyDescent="0.25">
      <c r="B296" s="111" t="s">
        <v>97</v>
      </c>
      <c r="C296" s="124" t="s">
        <v>14</v>
      </c>
      <c r="D296" s="104"/>
      <c r="E296" s="104">
        <f t="shared" si="66"/>
        <v>2</v>
      </c>
      <c r="F296" s="109"/>
      <c r="G296" s="109">
        <v>2</v>
      </c>
      <c r="H296" s="109"/>
      <c r="I296" s="104"/>
      <c r="J296" s="109">
        <v>2</v>
      </c>
      <c r="K296" s="32"/>
      <c r="L296" s="211"/>
    </row>
    <row r="297" spans="2:12" ht="19.149999999999999" customHeight="1" outlineLevel="1" collapsed="1" x14ac:dyDescent="0.25">
      <c r="B297" s="113" t="s">
        <v>97</v>
      </c>
      <c r="C297" s="124"/>
      <c r="D297" s="242">
        <f>SUM(D289:D296)</f>
        <v>3624</v>
      </c>
      <c r="E297" s="242">
        <f t="shared" ref="E297:L297" si="68">SUM(E289:E296)</f>
        <v>3679</v>
      </c>
      <c r="F297" s="242">
        <f t="shared" si="68"/>
        <v>3624</v>
      </c>
      <c r="G297" s="242">
        <f t="shared" si="68"/>
        <v>55</v>
      </c>
      <c r="H297" s="242">
        <f t="shared" si="68"/>
        <v>3177</v>
      </c>
      <c r="I297" s="242">
        <f>SUM(I289:I296)/7</f>
        <v>87.67893826994522</v>
      </c>
      <c r="J297" s="242">
        <f t="shared" si="68"/>
        <v>2463</v>
      </c>
      <c r="K297" s="242">
        <f>SUM(K289:K296)/7</f>
        <v>66.713362032844756</v>
      </c>
      <c r="L297" s="246">
        <f t="shared" si="68"/>
        <v>115</v>
      </c>
    </row>
    <row r="298" spans="2:12" ht="19.149999999999999" hidden="1" customHeight="1" outlineLevel="2" x14ac:dyDescent="0.25">
      <c r="B298" s="111" t="s">
        <v>98</v>
      </c>
      <c r="C298" s="124">
        <v>1</v>
      </c>
      <c r="D298" s="108">
        <v>614</v>
      </c>
      <c r="E298" s="104">
        <f t="shared" ref="E298:E305" si="69">F298+G298</f>
        <v>627</v>
      </c>
      <c r="F298" s="108">
        <v>614</v>
      </c>
      <c r="G298" s="109">
        <v>13</v>
      </c>
      <c r="H298" s="109">
        <v>479</v>
      </c>
      <c r="I298" s="104">
        <f t="shared" ref="I298:I304" si="70">(H298/F298)*100</f>
        <v>78.013029315960907</v>
      </c>
      <c r="J298" s="109">
        <v>376</v>
      </c>
      <c r="K298" s="32">
        <f t="shared" si="60"/>
        <v>59.968102073365223</v>
      </c>
      <c r="L298" s="211">
        <v>0</v>
      </c>
    </row>
    <row r="299" spans="2:12" ht="19.149999999999999" hidden="1" customHeight="1" outlineLevel="2" x14ac:dyDescent="0.25">
      <c r="B299" s="111" t="s">
        <v>98</v>
      </c>
      <c r="C299" s="124">
        <v>2</v>
      </c>
      <c r="D299" s="108">
        <v>669</v>
      </c>
      <c r="E299" s="104">
        <f t="shared" si="69"/>
        <v>682</v>
      </c>
      <c r="F299" s="108">
        <v>669</v>
      </c>
      <c r="G299" s="109">
        <v>13</v>
      </c>
      <c r="H299" s="109">
        <v>610</v>
      </c>
      <c r="I299" s="104">
        <f t="shared" si="70"/>
        <v>91.180866965620339</v>
      </c>
      <c r="J299" s="109">
        <v>520</v>
      </c>
      <c r="K299" s="32">
        <f t="shared" si="60"/>
        <v>76.246334310850443</v>
      </c>
      <c r="L299" s="211">
        <v>0</v>
      </c>
    </row>
    <row r="300" spans="2:12" ht="19.149999999999999" hidden="1" customHeight="1" outlineLevel="2" x14ac:dyDescent="0.25">
      <c r="B300" s="111" t="s">
        <v>98</v>
      </c>
      <c r="C300" s="124">
        <v>3</v>
      </c>
      <c r="D300" s="108">
        <v>872</v>
      </c>
      <c r="E300" s="104">
        <f t="shared" si="69"/>
        <v>890</v>
      </c>
      <c r="F300" s="108">
        <v>872</v>
      </c>
      <c r="G300" s="109">
        <v>18</v>
      </c>
      <c r="H300" s="109">
        <v>798</v>
      </c>
      <c r="I300" s="104">
        <f t="shared" si="70"/>
        <v>91.513761467889907</v>
      </c>
      <c r="J300" s="109">
        <v>809</v>
      </c>
      <c r="K300" s="32">
        <f t="shared" si="60"/>
        <v>90.898876404494374</v>
      </c>
      <c r="L300" s="211">
        <v>0</v>
      </c>
    </row>
    <row r="301" spans="2:12" ht="19.149999999999999" hidden="1" customHeight="1" outlineLevel="2" x14ac:dyDescent="0.25">
      <c r="B301" s="111" t="s">
        <v>98</v>
      </c>
      <c r="C301" s="124">
        <v>4</v>
      </c>
      <c r="D301" s="108">
        <v>758</v>
      </c>
      <c r="E301" s="104">
        <f t="shared" si="69"/>
        <v>775</v>
      </c>
      <c r="F301" s="108">
        <v>758</v>
      </c>
      <c r="G301" s="109">
        <v>17</v>
      </c>
      <c r="H301" s="109">
        <v>746</v>
      </c>
      <c r="I301" s="104">
        <f t="shared" si="70"/>
        <v>98.416886543535625</v>
      </c>
      <c r="J301" s="109">
        <v>713</v>
      </c>
      <c r="K301" s="32">
        <f t="shared" si="60"/>
        <v>92</v>
      </c>
      <c r="L301" s="211">
        <v>115</v>
      </c>
    </row>
    <row r="302" spans="2:12" ht="19.149999999999999" hidden="1" customHeight="1" outlineLevel="2" x14ac:dyDescent="0.25">
      <c r="B302" s="111" t="s">
        <v>98</v>
      </c>
      <c r="C302" s="124">
        <v>5</v>
      </c>
      <c r="D302" s="108">
        <v>590</v>
      </c>
      <c r="E302" s="104">
        <f t="shared" si="69"/>
        <v>596</v>
      </c>
      <c r="F302" s="108">
        <v>590</v>
      </c>
      <c r="G302" s="109">
        <v>6</v>
      </c>
      <c r="H302" s="109">
        <v>306</v>
      </c>
      <c r="I302" s="104">
        <f t="shared" si="70"/>
        <v>51.864406779661024</v>
      </c>
      <c r="J302" s="109">
        <v>303</v>
      </c>
      <c r="K302" s="32">
        <f t="shared" si="60"/>
        <v>50.838926174496649</v>
      </c>
      <c r="L302" s="211">
        <v>0</v>
      </c>
    </row>
    <row r="303" spans="2:12" ht="19.149999999999999" hidden="1" customHeight="1" outlineLevel="2" x14ac:dyDescent="0.25">
      <c r="B303" s="111" t="s">
        <v>98</v>
      </c>
      <c r="C303" s="124">
        <v>6</v>
      </c>
      <c r="D303" s="108">
        <v>675</v>
      </c>
      <c r="E303" s="104">
        <f t="shared" si="69"/>
        <v>689</v>
      </c>
      <c r="F303" s="108">
        <v>675</v>
      </c>
      <c r="G303" s="109">
        <v>14</v>
      </c>
      <c r="H303" s="109">
        <v>532</v>
      </c>
      <c r="I303" s="104">
        <f t="shared" si="70"/>
        <v>78.81481481481481</v>
      </c>
      <c r="J303" s="109">
        <v>501</v>
      </c>
      <c r="K303" s="32">
        <f t="shared" si="60"/>
        <v>72.714078374455738</v>
      </c>
      <c r="L303" s="211">
        <v>0</v>
      </c>
    </row>
    <row r="304" spans="2:12" ht="19.149999999999999" hidden="1" customHeight="1" outlineLevel="2" x14ac:dyDescent="0.25">
      <c r="B304" s="111" t="s">
        <v>98</v>
      </c>
      <c r="C304" s="124">
        <v>7</v>
      </c>
      <c r="D304" s="108">
        <v>663</v>
      </c>
      <c r="E304" s="104">
        <f t="shared" si="69"/>
        <v>676</v>
      </c>
      <c r="F304" s="108">
        <v>663</v>
      </c>
      <c r="G304" s="109">
        <v>13</v>
      </c>
      <c r="H304" s="109">
        <v>540</v>
      </c>
      <c r="I304" s="104">
        <f t="shared" si="70"/>
        <v>81.447963800904972</v>
      </c>
      <c r="J304" s="109">
        <v>460</v>
      </c>
      <c r="K304" s="32">
        <f t="shared" si="60"/>
        <v>68.047337278106511</v>
      </c>
      <c r="L304" s="211">
        <v>20</v>
      </c>
    </row>
    <row r="305" spans="2:12" ht="19.149999999999999" hidden="1" customHeight="1" outlineLevel="2" x14ac:dyDescent="0.25">
      <c r="B305" s="111" t="s">
        <v>98</v>
      </c>
      <c r="C305" s="124" t="s">
        <v>14</v>
      </c>
      <c r="D305" s="104"/>
      <c r="E305" s="104">
        <f t="shared" si="69"/>
        <v>3</v>
      </c>
      <c r="F305" s="109"/>
      <c r="G305" s="109">
        <v>3</v>
      </c>
      <c r="H305" s="109"/>
      <c r="I305" s="104"/>
      <c r="J305" s="109">
        <v>3</v>
      </c>
      <c r="K305" s="32"/>
      <c r="L305" s="211"/>
    </row>
    <row r="306" spans="2:12" ht="19.149999999999999" customHeight="1" outlineLevel="1" collapsed="1" x14ac:dyDescent="0.25">
      <c r="B306" s="113" t="s">
        <v>98</v>
      </c>
      <c r="C306" s="124"/>
      <c r="D306" s="242">
        <f>SUM(D298:D305)</f>
        <v>4841</v>
      </c>
      <c r="E306" s="242">
        <f t="shared" ref="E306:L306" si="71">SUM(E298:E305)</f>
        <v>4938</v>
      </c>
      <c r="F306" s="242">
        <f t="shared" si="71"/>
        <v>4841</v>
      </c>
      <c r="G306" s="242">
        <f t="shared" si="71"/>
        <v>97</v>
      </c>
      <c r="H306" s="242">
        <f t="shared" si="71"/>
        <v>4011</v>
      </c>
      <c r="I306" s="242">
        <f>SUM(I298:I305)/7</f>
        <v>81.607389955483953</v>
      </c>
      <c r="J306" s="242">
        <f t="shared" si="71"/>
        <v>3685</v>
      </c>
      <c r="K306" s="242">
        <f>SUM(K298:K305)/7</f>
        <v>72.959093516538431</v>
      </c>
      <c r="L306" s="246">
        <f t="shared" si="71"/>
        <v>135</v>
      </c>
    </row>
    <row r="307" spans="2:12" ht="19.149999999999999" hidden="1" customHeight="1" outlineLevel="2" x14ac:dyDescent="0.25">
      <c r="B307" s="111" t="s">
        <v>99</v>
      </c>
      <c r="C307" s="124">
        <v>1</v>
      </c>
      <c r="D307" s="108">
        <v>496</v>
      </c>
      <c r="E307" s="104">
        <f t="shared" ref="E307:E314" si="72">F307+G307</f>
        <v>508</v>
      </c>
      <c r="F307" s="108">
        <v>496</v>
      </c>
      <c r="G307" s="120">
        <v>12</v>
      </c>
      <c r="H307" s="120">
        <v>240</v>
      </c>
      <c r="I307" s="104">
        <f t="shared" ref="I307:I313" si="73">(H307/F307)*100</f>
        <v>48.387096774193552</v>
      </c>
      <c r="J307" s="120">
        <v>214</v>
      </c>
      <c r="K307" s="32">
        <f t="shared" si="60"/>
        <v>42.125984251968504</v>
      </c>
      <c r="L307" s="247">
        <v>0</v>
      </c>
    </row>
    <row r="308" spans="2:12" ht="19.149999999999999" hidden="1" customHeight="1" outlineLevel="2" x14ac:dyDescent="0.25">
      <c r="B308" s="111" t="s">
        <v>99</v>
      </c>
      <c r="C308" s="124">
        <v>2</v>
      </c>
      <c r="D308" s="108">
        <v>563</v>
      </c>
      <c r="E308" s="104">
        <f t="shared" si="72"/>
        <v>563</v>
      </c>
      <c r="F308" s="108">
        <v>563</v>
      </c>
      <c r="G308" s="120">
        <v>0</v>
      </c>
      <c r="H308" s="120">
        <v>298</v>
      </c>
      <c r="I308" s="104">
        <f t="shared" si="73"/>
        <v>52.930728241563052</v>
      </c>
      <c r="J308" s="120">
        <v>193</v>
      </c>
      <c r="K308" s="32">
        <f t="shared" si="60"/>
        <v>34.280639431616336</v>
      </c>
      <c r="L308" s="247">
        <v>0</v>
      </c>
    </row>
    <row r="309" spans="2:12" ht="19.149999999999999" hidden="1" customHeight="1" outlineLevel="2" x14ac:dyDescent="0.25">
      <c r="B309" s="111" t="s">
        <v>99</v>
      </c>
      <c r="C309" s="124">
        <v>3</v>
      </c>
      <c r="D309" s="108">
        <v>503</v>
      </c>
      <c r="E309" s="104">
        <f t="shared" si="72"/>
        <v>508</v>
      </c>
      <c r="F309" s="108">
        <v>503</v>
      </c>
      <c r="G309" s="120">
        <v>5</v>
      </c>
      <c r="H309" s="120">
        <v>322</v>
      </c>
      <c r="I309" s="104">
        <f t="shared" si="73"/>
        <v>64.015904572564608</v>
      </c>
      <c r="J309" s="120">
        <v>327</v>
      </c>
      <c r="K309" s="32">
        <f t="shared" si="60"/>
        <v>64.370078740157481</v>
      </c>
      <c r="L309" s="247">
        <v>0</v>
      </c>
    </row>
    <row r="310" spans="2:12" ht="19.149999999999999" hidden="1" customHeight="1" outlineLevel="2" x14ac:dyDescent="0.25">
      <c r="B310" s="111" t="s">
        <v>99</v>
      </c>
      <c r="C310" s="124">
        <v>4</v>
      </c>
      <c r="D310" s="118">
        <v>547</v>
      </c>
      <c r="E310" s="104">
        <f t="shared" si="72"/>
        <v>557</v>
      </c>
      <c r="F310" s="118">
        <v>547</v>
      </c>
      <c r="G310" s="120">
        <v>10</v>
      </c>
      <c r="H310" s="120">
        <v>376</v>
      </c>
      <c r="I310" s="104">
        <f t="shared" si="73"/>
        <v>68.738574040219376</v>
      </c>
      <c r="J310" s="120">
        <v>363</v>
      </c>
      <c r="K310" s="32">
        <f t="shared" si="60"/>
        <v>65.170556552962296</v>
      </c>
      <c r="L310" s="247">
        <v>33</v>
      </c>
    </row>
    <row r="311" spans="2:12" ht="19.149999999999999" hidden="1" customHeight="1" outlineLevel="2" x14ac:dyDescent="0.25">
      <c r="B311" s="111" t="s">
        <v>99</v>
      </c>
      <c r="C311" s="124">
        <v>5</v>
      </c>
      <c r="D311" s="108">
        <v>501</v>
      </c>
      <c r="E311" s="104">
        <f t="shared" si="72"/>
        <v>510</v>
      </c>
      <c r="F311" s="108">
        <v>501</v>
      </c>
      <c r="G311" s="120">
        <v>9</v>
      </c>
      <c r="H311" s="120">
        <v>365</v>
      </c>
      <c r="I311" s="104">
        <f t="shared" si="73"/>
        <v>72.854291417165669</v>
      </c>
      <c r="J311" s="120">
        <v>254</v>
      </c>
      <c r="K311" s="32">
        <f t="shared" si="60"/>
        <v>49.803921568627452</v>
      </c>
      <c r="L311" s="247">
        <v>0</v>
      </c>
    </row>
    <row r="312" spans="2:12" ht="19.149999999999999" hidden="1" customHeight="1" outlineLevel="2" x14ac:dyDescent="0.25">
      <c r="B312" s="111" t="s">
        <v>99</v>
      </c>
      <c r="C312" s="124">
        <v>6</v>
      </c>
      <c r="D312" s="108">
        <v>552</v>
      </c>
      <c r="E312" s="104">
        <f t="shared" si="72"/>
        <v>563</v>
      </c>
      <c r="F312" s="108">
        <v>552</v>
      </c>
      <c r="G312" s="120">
        <v>11</v>
      </c>
      <c r="H312" s="120">
        <v>295</v>
      </c>
      <c r="I312" s="104">
        <f t="shared" si="73"/>
        <v>53.44202898550725</v>
      </c>
      <c r="J312" s="120">
        <v>306</v>
      </c>
      <c r="K312" s="32">
        <f t="shared" si="60"/>
        <v>54.351687388987571</v>
      </c>
      <c r="L312" s="247">
        <v>30</v>
      </c>
    </row>
    <row r="313" spans="2:12" ht="19.149999999999999" hidden="1" customHeight="1" outlineLevel="2" x14ac:dyDescent="0.25">
      <c r="B313" s="111" t="s">
        <v>99</v>
      </c>
      <c r="C313" s="124">
        <v>7</v>
      </c>
      <c r="D313" s="108">
        <v>474</v>
      </c>
      <c r="E313" s="104">
        <f t="shared" si="72"/>
        <v>484</v>
      </c>
      <c r="F313" s="108">
        <v>474</v>
      </c>
      <c r="G313" s="120">
        <v>10</v>
      </c>
      <c r="H313" s="120">
        <v>320</v>
      </c>
      <c r="I313" s="104">
        <f t="shared" si="73"/>
        <v>67.510548523206751</v>
      </c>
      <c r="J313" s="120">
        <v>211</v>
      </c>
      <c r="K313" s="32">
        <f t="shared" si="60"/>
        <v>43.595041322314046</v>
      </c>
      <c r="L313" s="247">
        <v>0</v>
      </c>
    </row>
    <row r="314" spans="2:12" ht="19.149999999999999" hidden="1" customHeight="1" outlineLevel="2" x14ac:dyDescent="0.25">
      <c r="B314" s="111" t="s">
        <v>99</v>
      </c>
      <c r="C314" s="124" t="s">
        <v>14</v>
      </c>
      <c r="D314" s="104"/>
      <c r="E314" s="104">
        <f t="shared" si="72"/>
        <v>8</v>
      </c>
      <c r="F314" s="120"/>
      <c r="G314" s="120">
        <v>8</v>
      </c>
      <c r="H314" s="120"/>
      <c r="I314" s="104"/>
      <c r="J314" s="120">
        <v>8</v>
      </c>
      <c r="K314" s="32"/>
      <c r="L314" s="247"/>
    </row>
    <row r="315" spans="2:12" ht="19.149999999999999" customHeight="1" outlineLevel="1" collapsed="1" x14ac:dyDescent="0.25">
      <c r="B315" s="113" t="s">
        <v>99</v>
      </c>
      <c r="C315" s="124"/>
      <c r="D315" s="242">
        <f>SUM(D307:D314)</f>
        <v>3636</v>
      </c>
      <c r="E315" s="242">
        <f t="shared" ref="E315:L315" si="74">SUM(E307:E314)</f>
        <v>3701</v>
      </c>
      <c r="F315" s="242">
        <f t="shared" si="74"/>
        <v>3636</v>
      </c>
      <c r="G315" s="242">
        <f t="shared" si="74"/>
        <v>65</v>
      </c>
      <c r="H315" s="242">
        <f t="shared" si="74"/>
        <v>2216</v>
      </c>
      <c r="I315" s="242">
        <f>SUM(I307:I314)/7</f>
        <v>61.125596079202886</v>
      </c>
      <c r="J315" s="242">
        <f t="shared" si="74"/>
        <v>1876</v>
      </c>
      <c r="K315" s="242">
        <f>SUM(K307:K314)/7</f>
        <v>50.528272750947671</v>
      </c>
      <c r="L315" s="246">
        <f t="shared" si="74"/>
        <v>63</v>
      </c>
    </row>
    <row r="316" spans="2:12" ht="19.149999999999999" hidden="1" customHeight="1" outlineLevel="2" x14ac:dyDescent="0.25">
      <c r="B316" s="111" t="s">
        <v>100</v>
      </c>
      <c r="C316" s="124">
        <v>1</v>
      </c>
      <c r="D316" s="108">
        <v>453</v>
      </c>
      <c r="E316" s="104">
        <f t="shared" ref="E316:E322" si="75">F316+G316</f>
        <v>459</v>
      </c>
      <c r="F316" s="108">
        <v>453</v>
      </c>
      <c r="G316" s="109">
        <v>6</v>
      </c>
      <c r="H316" s="109">
        <v>399</v>
      </c>
      <c r="I316" s="104">
        <f t="shared" ref="I316:I321" si="76">(H316/F316)*100</f>
        <v>88.079470198675494</v>
      </c>
      <c r="J316" s="109">
        <v>366</v>
      </c>
      <c r="K316" s="32">
        <f t="shared" si="60"/>
        <v>79.738562091503269</v>
      </c>
      <c r="L316" s="211">
        <v>50</v>
      </c>
    </row>
    <row r="317" spans="2:12" ht="19.149999999999999" hidden="1" customHeight="1" outlineLevel="2" x14ac:dyDescent="0.25">
      <c r="B317" s="111" t="s">
        <v>100</v>
      </c>
      <c r="C317" s="124">
        <v>2</v>
      </c>
      <c r="D317" s="108">
        <v>540</v>
      </c>
      <c r="E317" s="104">
        <f t="shared" si="75"/>
        <v>540</v>
      </c>
      <c r="F317" s="108">
        <v>540</v>
      </c>
      <c r="G317" s="109">
        <v>0</v>
      </c>
      <c r="H317" s="109">
        <v>490</v>
      </c>
      <c r="I317" s="104">
        <f t="shared" si="76"/>
        <v>90.740740740740748</v>
      </c>
      <c r="J317" s="109">
        <v>403</v>
      </c>
      <c r="K317" s="32">
        <f t="shared" si="60"/>
        <v>74.629629629629633</v>
      </c>
      <c r="L317" s="211">
        <v>0</v>
      </c>
    </row>
    <row r="318" spans="2:12" ht="19.149999999999999" hidden="1" customHeight="1" outlineLevel="2" x14ac:dyDescent="0.25">
      <c r="B318" s="111" t="s">
        <v>100</v>
      </c>
      <c r="C318" s="124">
        <v>3</v>
      </c>
      <c r="D318" s="108">
        <v>413</v>
      </c>
      <c r="E318" s="104">
        <f t="shared" si="75"/>
        <v>423</v>
      </c>
      <c r="F318" s="108">
        <v>413</v>
      </c>
      <c r="G318" s="109">
        <v>10</v>
      </c>
      <c r="H318" s="109">
        <v>320</v>
      </c>
      <c r="I318" s="104">
        <f t="shared" si="76"/>
        <v>77.481840193704599</v>
      </c>
      <c r="J318" s="109">
        <v>222</v>
      </c>
      <c r="K318" s="32">
        <f t="shared" si="60"/>
        <v>52.4822695035461</v>
      </c>
      <c r="L318" s="211">
        <v>0</v>
      </c>
    </row>
    <row r="319" spans="2:12" ht="19.149999999999999" hidden="1" customHeight="1" outlineLevel="2" x14ac:dyDescent="0.25">
      <c r="B319" s="111" t="s">
        <v>100</v>
      </c>
      <c r="C319" s="124">
        <v>4</v>
      </c>
      <c r="D319" s="108">
        <v>530</v>
      </c>
      <c r="E319" s="104">
        <f t="shared" si="75"/>
        <v>530</v>
      </c>
      <c r="F319" s="108">
        <v>530</v>
      </c>
      <c r="G319" s="109">
        <v>0</v>
      </c>
      <c r="H319" s="109">
        <v>355</v>
      </c>
      <c r="I319" s="104">
        <f t="shared" si="76"/>
        <v>66.981132075471692</v>
      </c>
      <c r="J319" s="109">
        <v>355</v>
      </c>
      <c r="K319" s="32">
        <f t="shared" si="60"/>
        <v>66.981132075471692</v>
      </c>
      <c r="L319" s="211">
        <v>0</v>
      </c>
    </row>
    <row r="320" spans="2:12" ht="19.149999999999999" hidden="1" customHeight="1" outlineLevel="2" x14ac:dyDescent="0.25">
      <c r="B320" s="111" t="s">
        <v>100</v>
      </c>
      <c r="C320" s="124">
        <v>5</v>
      </c>
      <c r="D320" s="108">
        <v>496</v>
      </c>
      <c r="E320" s="104">
        <f t="shared" si="75"/>
        <v>543</v>
      </c>
      <c r="F320" s="108">
        <v>496</v>
      </c>
      <c r="G320" s="109">
        <v>47</v>
      </c>
      <c r="H320" s="109">
        <v>387</v>
      </c>
      <c r="I320" s="104">
        <f t="shared" si="76"/>
        <v>78.024193548387103</v>
      </c>
      <c r="J320" s="109">
        <v>391</v>
      </c>
      <c r="K320" s="32">
        <f t="shared" si="60"/>
        <v>72.007366482504608</v>
      </c>
      <c r="L320" s="211">
        <v>0</v>
      </c>
    </row>
    <row r="321" spans="2:12" ht="19.149999999999999" hidden="1" customHeight="1" outlineLevel="2" x14ac:dyDescent="0.25">
      <c r="B321" s="111" t="s">
        <v>100</v>
      </c>
      <c r="C321" s="124">
        <v>6</v>
      </c>
      <c r="D321" s="108">
        <v>480</v>
      </c>
      <c r="E321" s="104">
        <f t="shared" si="75"/>
        <v>491</v>
      </c>
      <c r="F321" s="108">
        <v>480</v>
      </c>
      <c r="G321" s="109">
        <v>11</v>
      </c>
      <c r="H321" s="109">
        <v>386</v>
      </c>
      <c r="I321" s="104">
        <f t="shared" si="76"/>
        <v>80.416666666666671</v>
      </c>
      <c r="J321" s="109">
        <v>397</v>
      </c>
      <c r="K321" s="32">
        <f t="shared" si="60"/>
        <v>80.855397148676161</v>
      </c>
      <c r="L321" s="211">
        <v>100</v>
      </c>
    </row>
    <row r="322" spans="2:12" ht="19.149999999999999" hidden="1" customHeight="1" outlineLevel="2" x14ac:dyDescent="0.25">
      <c r="B322" s="111" t="s">
        <v>100</v>
      </c>
      <c r="C322" s="124" t="s">
        <v>14</v>
      </c>
      <c r="D322" s="104"/>
      <c r="E322" s="104">
        <f t="shared" si="75"/>
        <v>8</v>
      </c>
      <c r="F322" s="109"/>
      <c r="G322" s="109">
        <v>8</v>
      </c>
      <c r="H322" s="109"/>
      <c r="I322" s="104"/>
      <c r="J322" s="109">
        <v>8</v>
      </c>
      <c r="K322" s="32"/>
      <c r="L322" s="211"/>
    </row>
    <row r="323" spans="2:12" ht="19.149999999999999" customHeight="1" outlineLevel="1" collapsed="1" x14ac:dyDescent="0.25">
      <c r="B323" s="113" t="s">
        <v>100</v>
      </c>
      <c r="C323" s="124"/>
      <c r="D323" s="242">
        <f>SUM(D316:D322)</f>
        <v>2912</v>
      </c>
      <c r="E323" s="242">
        <f t="shared" ref="E323:L323" si="77">SUM(E316:E322)</f>
        <v>2994</v>
      </c>
      <c r="F323" s="242">
        <f t="shared" si="77"/>
        <v>2912</v>
      </c>
      <c r="G323" s="242">
        <f t="shared" si="77"/>
        <v>82</v>
      </c>
      <c r="H323" s="242">
        <f t="shared" si="77"/>
        <v>2337</v>
      </c>
      <c r="I323" s="242">
        <f>SUM(I316:I322)/6</f>
        <v>80.287340570607725</v>
      </c>
      <c r="J323" s="242">
        <f t="shared" si="77"/>
        <v>2142</v>
      </c>
      <c r="K323" s="242">
        <f>SUM(K316:K322)/6</f>
        <v>71.115726155221907</v>
      </c>
      <c r="L323" s="246">
        <f t="shared" si="77"/>
        <v>150</v>
      </c>
    </row>
    <row r="324" spans="2:12" ht="19.149999999999999" hidden="1" customHeight="1" outlineLevel="2" x14ac:dyDescent="0.25">
      <c r="B324" s="111" t="s">
        <v>101</v>
      </c>
      <c r="C324" s="124">
        <v>1</v>
      </c>
      <c r="D324" s="108">
        <v>523</v>
      </c>
      <c r="E324" s="104">
        <f t="shared" ref="E324:E332" si="78">F324+G324</f>
        <v>536</v>
      </c>
      <c r="F324" s="108">
        <v>523</v>
      </c>
      <c r="G324" s="109">
        <v>13</v>
      </c>
      <c r="H324" s="109">
        <v>476</v>
      </c>
      <c r="I324" s="104">
        <f t="shared" ref="I324:I332" si="79">(H324/F324)*100</f>
        <v>91.013384321223711</v>
      </c>
      <c r="J324" s="109">
        <v>456</v>
      </c>
      <c r="K324" s="32">
        <f t="shared" si="60"/>
        <v>85.074626865671647</v>
      </c>
      <c r="L324" s="211">
        <v>56</v>
      </c>
    </row>
    <row r="325" spans="2:12" ht="19.149999999999999" hidden="1" customHeight="1" outlineLevel="2" x14ac:dyDescent="0.25">
      <c r="B325" s="111" t="s">
        <v>101</v>
      </c>
      <c r="C325" s="124">
        <v>2</v>
      </c>
      <c r="D325" s="108">
        <v>499</v>
      </c>
      <c r="E325" s="104">
        <f t="shared" si="78"/>
        <v>510</v>
      </c>
      <c r="F325" s="108">
        <v>499</v>
      </c>
      <c r="G325" s="109">
        <v>11</v>
      </c>
      <c r="H325" s="109">
        <v>492</v>
      </c>
      <c r="I325" s="104">
        <f t="shared" si="79"/>
        <v>98.597194388777552</v>
      </c>
      <c r="J325" s="109">
        <v>388</v>
      </c>
      <c r="K325" s="32">
        <f t="shared" si="60"/>
        <v>76.078431372549019</v>
      </c>
      <c r="L325" s="211">
        <v>0</v>
      </c>
    </row>
    <row r="326" spans="2:12" ht="19.149999999999999" hidden="1" customHeight="1" outlineLevel="2" x14ac:dyDescent="0.25">
      <c r="B326" s="111" t="s">
        <v>101</v>
      </c>
      <c r="C326" s="124">
        <v>3</v>
      </c>
      <c r="D326" s="108">
        <v>537</v>
      </c>
      <c r="E326" s="104">
        <f t="shared" si="78"/>
        <v>549</v>
      </c>
      <c r="F326" s="108">
        <v>537</v>
      </c>
      <c r="G326" s="109">
        <v>12</v>
      </c>
      <c r="H326" s="109">
        <v>468</v>
      </c>
      <c r="I326" s="104">
        <f t="shared" si="79"/>
        <v>87.150837988826808</v>
      </c>
      <c r="J326" s="109">
        <v>308</v>
      </c>
      <c r="K326" s="32">
        <f t="shared" si="60"/>
        <v>56.102003642987256</v>
      </c>
      <c r="L326" s="211">
        <v>0</v>
      </c>
    </row>
    <row r="327" spans="2:12" ht="19.149999999999999" hidden="1" customHeight="1" outlineLevel="2" x14ac:dyDescent="0.25">
      <c r="B327" s="111" t="s">
        <v>101</v>
      </c>
      <c r="C327" s="124">
        <v>4</v>
      </c>
      <c r="D327" s="108">
        <v>485</v>
      </c>
      <c r="E327" s="104">
        <f t="shared" si="78"/>
        <v>494</v>
      </c>
      <c r="F327" s="108">
        <v>485</v>
      </c>
      <c r="G327" s="109">
        <v>9</v>
      </c>
      <c r="H327" s="109">
        <v>449</v>
      </c>
      <c r="I327" s="104">
        <f t="shared" si="79"/>
        <v>92.577319587628864</v>
      </c>
      <c r="J327" s="109">
        <v>340</v>
      </c>
      <c r="K327" s="32">
        <f t="shared" si="60"/>
        <v>68.825910931174079</v>
      </c>
      <c r="L327" s="211">
        <v>0</v>
      </c>
    </row>
    <row r="328" spans="2:12" ht="19.149999999999999" hidden="1" customHeight="1" outlineLevel="2" x14ac:dyDescent="0.25">
      <c r="B328" s="111" t="s">
        <v>101</v>
      </c>
      <c r="C328" s="124">
        <v>5</v>
      </c>
      <c r="D328" s="108">
        <v>530</v>
      </c>
      <c r="E328" s="104">
        <f t="shared" si="78"/>
        <v>543</v>
      </c>
      <c r="F328" s="108">
        <v>530</v>
      </c>
      <c r="G328" s="109">
        <v>13</v>
      </c>
      <c r="H328" s="109">
        <v>484</v>
      </c>
      <c r="I328" s="104">
        <f t="shared" si="79"/>
        <v>91.320754716981128</v>
      </c>
      <c r="J328" s="109">
        <v>349</v>
      </c>
      <c r="K328" s="32">
        <f t="shared" si="60"/>
        <v>64.272559852670355</v>
      </c>
      <c r="L328" s="211">
        <v>0</v>
      </c>
    </row>
    <row r="329" spans="2:12" ht="19.149999999999999" hidden="1" customHeight="1" outlineLevel="2" x14ac:dyDescent="0.25">
      <c r="B329" s="111" t="s">
        <v>101</v>
      </c>
      <c r="C329" s="124">
        <v>6</v>
      </c>
      <c r="D329" s="108">
        <v>576</v>
      </c>
      <c r="E329" s="104">
        <f t="shared" si="78"/>
        <v>588</v>
      </c>
      <c r="F329" s="108">
        <v>576</v>
      </c>
      <c r="G329" s="109">
        <v>12</v>
      </c>
      <c r="H329" s="109">
        <v>558</v>
      </c>
      <c r="I329" s="104">
        <f t="shared" si="79"/>
        <v>96.875</v>
      </c>
      <c r="J329" s="109">
        <v>553</v>
      </c>
      <c r="K329" s="32">
        <f t="shared" si="60"/>
        <v>94.047619047619051</v>
      </c>
      <c r="L329" s="211">
        <v>0</v>
      </c>
    </row>
    <row r="330" spans="2:12" ht="19.149999999999999" hidden="1" customHeight="1" outlineLevel="2" x14ac:dyDescent="0.25">
      <c r="B330" s="111" t="s">
        <v>101</v>
      </c>
      <c r="C330" s="124">
        <v>7</v>
      </c>
      <c r="D330" s="108">
        <v>460</v>
      </c>
      <c r="E330" s="104">
        <f t="shared" si="78"/>
        <v>703</v>
      </c>
      <c r="F330" s="108">
        <v>460</v>
      </c>
      <c r="G330" s="109">
        <v>243</v>
      </c>
      <c r="H330" s="109">
        <v>460</v>
      </c>
      <c r="I330" s="104">
        <f t="shared" si="79"/>
        <v>100</v>
      </c>
      <c r="J330" s="109">
        <v>703</v>
      </c>
      <c r="K330" s="32">
        <f t="shared" si="60"/>
        <v>100</v>
      </c>
      <c r="L330" s="211">
        <v>50</v>
      </c>
    </row>
    <row r="331" spans="2:12" ht="19.149999999999999" hidden="1" customHeight="1" outlineLevel="2" x14ac:dyDescent="0.25">
      <c r="B331" s="111" t="s">
        <v>101</v>
      </c>
      <c r="C331" s="124">
        <v>8</v>
      </c>
      <c r="D331" s="108">
        <v>522</v>
      </c>
      <c r="E331" s="104">
        <f t="shared" si="78"/>
        <v>650</v>
      </c>
      <c r="F331" s="108">
        <v>522</v>
      </c>
      <c r="G331" s="109">
        <v>128</v>
      </c>
      <c r="H331" s="109">
        <v>439</v>
      </c>
      <c r="I331" s="104">
        <f t="shared" si="79"/>
        <v>84.099616858237553</v>
      </c>
      <c r="J331" s="109">
        <v>480</v>
      </c>
      <c r="K331" s="32">
        <f t="shared" si="60"/>
        <v>73.846153846153854</v>
      </c>
      <c r="L331" s="211">
        <v>0</v>
      </c>
    </row>
    <row r="332" spans="2:12" ht="19.149999999999999" hidden="1" customHeight="1" outlineLevel="2" x14ac:dyDescent="0.25">
      <c r="B332" s="111" t="s">
        <v>101</v>
      </c>
      <c r="C332" s="124">
        <v>9</v>
      </c>
      <c r="D332" s="108">
        <v>496</v>
      </c>
      <c r="E332" s="104">
        <f t="shared" si="78"/>
        <v>537</v>
      </c>
      <c r="F332" s="108">
        <v>496</v>
      </c>
      <c r="G332" s="109">
        <v>41</v>
      </c>
      <c r="H332" s="109">
        <v>413</v>
      </c>
      <c r="I332" s="104">
        <f t="shared" si="79"/>
        <v>83.266129032258064</v>
      </c>
      <c r="J332" s="109">
        <v>335</v>
      </c>
      <c r="K332" s="32">
        <f t="shared" ref="K332:K372" si="80">(J332/E332)*100</f>
        <v>62.383612662942269</v>
      </c>
      <c r="L332" s="211">
        <v>0</v>
      </c>
    </row>
    <row r="333" spans="2:12" ht="19.149999999999999" hidden="1" customHeight="1" outlineLevel="2" x14ac:dyDescent="0.25">
      <c r="B333" s="111" t="s">
        <v>101</v>
      </c>
      <c r="C333" s="124" t="s">
        <v>14</v>
      </c>
      <c r="D333" s="104"/>
      <c r="E333" s="104"/>
      <c r="F333" s="109"/>
      <c r="G333" s="109"/>
      <c r="H333" s="109"/>
      <c r="I333" s="104"/>
      <c r="J333" s="109"/>
      <c r="K333" s="32"/>
      <c r="L333" s="211"/>
    </row>
    <row r="334" spans="2:12" ht="19.149999999999999" customHeight="1" outlineLevel="1" collapsed="1" x14ac:dyDescent="0.25">
      <c r="B334" s="113" t="s">
        <v>101</v>
      </c>
      <c r="C334" s="124"/>
      <c r="D334" s="242">
        <f>SUM(D324:D333)</f>
        <v>4628</v>
      </c>
      <c r="E334" s="242">
        <f t="shared" ref="E334:L334" si="81">SUM(E324:E333)</f>
        <v>5110</v>
      </c>
      <c r="F334" s="242">
        <f t="shared" si="81"/>
        <v>4628</v>
      </c>
      <c r="G334" s="242">
        <f t="shared" si="81"/>
        <v>482</v>
      </c>
      <c r="H334" s="242">
        <f t="shared" si="81"/>
        <v>4239</v>
      </c>
      <c r="I334" s="242">
        <f>SUM(I324:I333)/9</f>
        <v>91.655581877103756</v>
      </c>
      <c r="J334" s="242">
        <f t="shared" si="81"/>
        <v>3912</v>
      </c>
      <c r="K334" s="242">
        <f>SUM(K324:K333)/9</f>
        <v>75.625657580196389</v>
      </c>
      <c r="L334" s="246">
        <f t="shared" si="81"/>
        <v>106</v>
      </c>
    </row>
    <row r="335" spans="2:12" ht="19.149999999999999" hidden="1" customHeight="1" outlineLevel="2" x14ac:dyDescent="0.25">
      <c r="B335" s="111" t="s">
        <v>102</v>
      </c>
      <c r="C335" s="124">
        <v>1</v>
      </c>
      <c r="D335" s="108">
        <v>515</v>
      </c>
      <c r="E335" s="104">
        <f>F335+G335</f>
        <v>525</v>
      </c>
      <c r="F335" s="108">
        <v>515</v>
      </c>
      <c r="G335" s="109">
        <v>10</v>
      </c>
      <c r="H335" s="109">
        <v>515</v>
      </c>
      <c r="I335" s="104">
        <f>(H335/F335)*100</f>
        <v>100</v>
      </c>
      <c r="J335" s="109">
        <v>525</v>
      </c>
      <c r="K335" s="32">
        <f t="shared" si="80"/>
        <v>100</v>
      </c>
      <c r="L335" s="211">
        <v>0</v>
      </c>
    </row>
    <row r="336" spans="2:12" ht="19.149999999999999" hidden="1" customHeight="1" outlineLevel="2" x14ac:dyDescent="0.25">
      <c r="B336" s="111" t="s">
        <v>102</v>
      </c>
      <c r="C336" s="124">
        <v>2</v>
      </c>
      <c r="D336" s="108">
        <v>503</v>
      </c>
      <c r="E336" s="104">
        <f t="shared" ref="E336:E338" si="82">F336+G336</f>
        <v>512</v>
      </c>
      <c r="F336" s="108">
        <v>503</v>
      </c>
      <c r="G336" s="109">
        <v>9</v>
      </c>
      <c r="H336" s="109">
        <v>463</v>
      </c>
      <c r="I336" s="104">
        <f>(H336/F336)*100</f>
        <v>92.047713717693838</v>
      </c>
      <c r="J336" s="109">
        <v>370</v>
      </c>
      <c r="K336" s="32">
        <f t="shared" si="80"/>
        <v>72.265625</v>
      </c>
      <c r="L336" s="211">
        <v>0</v>
      </c>
    </row>
    <row r="337" spans="2:12" ht="19.149999999999999" hidden="1" customHeight="1" outlineLevel="2" x14ac:dyDescent="0.25">
      <c r="B337" s="111" t="s">
        <v>102</v>
      </c>
      <c r="C337" s="124">
        <v>3</v>
      </c>
      <c r="D337" s="108">
        <v>516</v>
      </c>
      <c r="E337" s="104">
        <f t="shared" si="82"/>
        <v>527</v>
      </c>
      <c r="F337" s="108">
        <v>516</v>
      </c>
      <c r="G337" s="109">
        <v>11</v>
      </c>
      <c r="H337" s="109">
        <v>497</v>
      </c>
      <c r="I337" s="104">
        <f>(H337/F337)*100</f>
        <v>96.31782945736434</v>
      </c>
      <c r="J337" s="109">
        <v>508</v>
      </c>
      <c r="K337" s="32">
        <f t="shared" si="80"/>
        <v>96.394686907020883</v>
      </c>
      <c r="L337" s="211">
        <v>0</v>
      </c>
    </row>
    <row r="338" spans="2:12" ht="19.149999999999999" hidden="1" customHeight="1" outlineLevel="2" x14ac:dyDescent="0.25">
      <c r="B338" s="111" t="s">
        <v>102</v>
      </c>
      <c r="C338" s="124" t="s">
        <v>14</v>
      </c>
      <c r="D338" s="104"/>
      <c r="E338" s="104">
        <f t="shared" si="82"/>
        <v>2</v>
      </c>
      <c r="F338" s="109"/>
      <c r="G338" s="109">
        <v>2</v>
      </c>
      <c r="H338" s="109"/>
      <c r="I338" s="104"/>
      <c r="J338" s="109">
        <v>2</v>
      </c>
      <c r="K338" s="32"/>
      <c r="L338" s="211"/>
    </row>
    <row r="339" spans="2:12" ht="19.149999999999999" customHeight="1" outlineLevel="1" collapsed="1" x14ac:dyDescent="0.25">
      <c r="B339" s="113" t="s">
        <v>102</v>
      </c>
      <c r="C339" s="124"/>
      <c r="D339" s="242">
        <f>SUM(D335:D338)</f>
        <v>1534</v>
      </c>
      <c r="E339" s="242">
        <f t="shared" ref="E339:L339" si="83">SUM(E335:E338)</f>
        <v>1566</v>
      </c>
      <c r="F339" s="242">
        <f t="shared" si="83"/>
        <v>1534</v>
      </c>
      <c r="G339" s="242">
        <f t="shared" si="83"/>
        <v>32</v>
      </c>
      <c r="H339" s="242">
        <f t="shared" si="83"/>
        <v>1475</v>
      </c>
      <c r="I339" s="242">
        <f>SUM(I335:I338)/3</f>
        <v>96.121847725019393</v>
      </c>
      <c r="J339" s="242">
        <f t="shared" si="83"/>
        <v>1405</v>
      </c>
      <c r="K339" s="242">
        <f>SUM(K335:K338)/3</f>
        <v>89.553437302340285</v>
      </c>
      <c r="L339" s="246">
        <f t="shared" si="83"/>
        <v>0</v>
      </c>
    </row>
    <row r="340" spans="2:12" ht="19.149999999999999" hidden="1" customHeight="1" outlineLevel="2" x14ac:dyDescent="0.25">
      <c r="B340" s="111" t="s">
        <v>103</v>
      </c>
      <c r="C340" s="124">
        <v>1</v>
      </c>
      <c r="D340" s="108">
        <v>494</v>
      </c>
      <c r="E340" s="104">
        <f t="shared" ref="E340:E360" si="84">F340+G340</f>
        <v>512</v>
      </c>
      <c r="F340" s="108">
        <v>494</v>
      </c>
      <c r="G340" s="109">
        <v>18</v>
      </c>
      <c r="H340" s="109">
        <v>445</v>
      </c>
      <c r="I340" s="104">
        <f t="shared" ref="I340:I359" si="85">(H340/F340)*100</f>
        <v>90.08097165991903</v>
      </c>
      <c r="J340" s="109">
        <v>434</v>
      </c>
      <c r="K340" s="32">
        <f t="shared" si="80"/>
        <v>84.765625</v>
      </c>
      <c r="L340" s="211">
        <v>0</v>
      </c>
    </row>
    <row r="341" spans="2:12" ht="19.149999999999999" hidden="1" customHeight="1" outlineLevel="2" x14ac:dyDescent="0.25">
      <c r="B341" s="111" t="s">
        <v>103</v>
      </c>
      <c r="C341" s="124">
        <v>2</v>
      </c>
      <c r="D341" s="108">
        <v>485</v>
      </c>
      <c r="E341" s="104">
        <f t="shared" si="84"/>
        <v>496</v>
      </c>
      <c r="F341" s="108">
        <v>485</v>
      </c>
      <c r="G341" s="109">
        <v>11</v>
      </c>
      <c r="H341" s="109">
        <v>485</v>
      </c>
      <c r="I341" s="104">
        <f t="shared" si="85"/>
        <v>100</v>
      </c>
      <c r="J341" s="109">
        <v>388</v>
      </c>
      <c r="K341" s="32">
        <f t="shared" si="80"/>
        <v>78.225806451612897</v>
      </c>
      <c r="L341" s="211">
        <v>150</v>
      </c>
    </row>
    <row r="342" spans="2:12" ht="19.149999999999999" hidden="1" customHeight="1" outlineLevel="2" x14ac:dyDescent="0.25">
      <c r="B342" s="111" t="s">
        <v>103</v>
      </c>
      <c r="C342" s="124">
        <v>3</v>
      </c>
      <c r="D342" s="108">
        <v>456</v>
      </c>
      <c r="E342" s="104">
        <f t="shared" si="84"/>
        <v>465</v>
      </c>
      <c r="F342" s="108">
        <v>456</v>
      </c>
      <c r="G342" s="109">
        <v>9</v>
      </c>
      <c r="H342" s="109">
        <v>456</v>
      </c>
      <c r="I342" s="104">
        <f t="shared" si="85"/>
        <v>100</v>
      </c>
      <c r="J342" s="109">
        <v>422</v>
      </c>
      <c r="K342" s="32">
        <f t="shared" si="80"/>
        <v>90.752688172043008</v>
      </c>
      <c r="L342" s="211">
        <v>47</v>
      </c>
    </row>
    <row r="343" spans="2:12" ht="19.149999999999999" hidden="1" customHeight="1" outlineLevel="2" x14ac:dyDescent="0.25">
      <c r="B343" s="111" t="s">
        <v>103</v>
      </c>
      <c r="C343" s="124">
        <v>4</v>
      </c>
      <c r="D343" s="108">
        <v>537</v>
      </c>
      <c r="E343" s="104">
        <f t="shared" si="84"/>
        <v>549</v>
      </c>
      <c r="F343" s="108">
        <v>537</v>
      </c>
      <c r="G343" s="109">
        <v>12</v>
      </c>
      <c r="H343" s="109">
        <v>461</v>
      </c>
      <c r="I343" s="104">
        <f t="shared" si="85"/>
        <v>85.847299813780268</v>
      </c>
      <c r="J343" s="109">
        <v>364</v>
      </c>
      <c r="K343" s="32">
        <f t="shared" si="80"/>
        <v>66.302367941712205</v>
      </c>
      <c r="L343" s="211">
        <v>65</v>
      </c>
    </row>
    <row r="344" spans="2:12" ht="19.149999999999999" hidden="1" customHeight="1" outlineLevel="2" x14ac:dyDescent="0.25">
      <c r="B344" s="111" t="s">
        <v>103</v>
      </c>
      <c r="C344" s="124">
        <v>5</v>
      </c>
      <c r="D344" s="108">
        <v>438</v>
      </c>
      <c r="E344" s="104">
        <f t="shared" si="84"/>
        <v>448</v>
      </c>
      <c r="F344" s="108">
        <v>438</v>
      </c>
      <c r="G344" s="109">
        <v>10</v>
      </c>
      <c r="H344" s="109">
        <v>438</v>
      </c>
      <c r="I344" s="104">
        <f t="shared" si="85"/>
        <v>100</v>
      </c>
      <c r="J344" s="109">
        <v>280</v>
      </c>
      <c r="K344" s="32">
        <f t="shared" si="80"/>
        <v>62.5</v>
      </c>
      <c r="L344" s="211">
        <v>0</v>
      </c>
    </row>
    <row r="345" spans="2:12" ht="19.149999999999999" hidden="1" customHeight="1" outlineLevel="2" x14ac:dyDescent="0.25">
      <c r="B345" s="111" t="s">
        <v>103</v>
      </c>
      <c r="C345" s="124">
        <v>6</v>
      </c>
      <c r="D345" s="108">
        <v>541</v>
      </c>
      <c r="E345" s="104">
        <f t="shared" si="84"/>
        <v>557</v>
      </c>
      <c r="F345" s="108">
        <v>541</v>
      </c>
      <c r="G345" s="109">
        <v>16</v>
      </c>
      <c r="H345" s="109">
        <v>513</v>
      </c>
      <c r="I345" s="104">
        <f t="shared" si="85"/>
        <v>94.824399260628468</v>
      </c>
      <c r="J345" s="109">
        <v>505</v>
      </c>
      <c r="K345" s="32">
        <f t="shared" si="80"/>
        <v>90.664272890484739</v>
      </c>
      <c r="L345" s="211">
        <v>0</v>
      </c>
    </row>
    <row r="346" spans="2:12" ht="19.149999999999999" hidden="1" customHeight="1" outlineLevel="2" x14ac:dyDescent="0.25">
      <c r="B346" s="111" t="s">
        <v>103</v>
      </c>
      <c r="C346" s="124">
        <v>7</v>
      </c>
      <c r="D346" s="108">
        <v>549</v>
      </c>
      <c r="E346" s="104">
        <f t="shared" si="84"/>
        <v>561</v>
      </c>
      <c r="F346" s="108">
        <v>549</v>
      </c>
      <c r="G346" s="109">
        <v>12</v>
      </c>
      <c r="H346" s="109">
        <v>549</v>
      </c>
      <c r="I346" s="104">
        <f t="shared" si="85"/>
        <v>100</v>
      </c>
      <c r="J346" s="109">
        <v>491</v>
      </c>
      <c r="K346" s="32">
        <f t="shared" si="80"/>
        <v>87.522281639928707</v>
      </c>
      <c r="L346" s="211">
        <v>0</v>
      </c>
    </row>
    <row r="347" spans="2:12" ht="19.149999999999999" hidden="1" customHeight="1" outlineLevel="2" x14ac:dyDescent="0.25">
      <c r="B347" s="111" t="s">
        <v>103</v>
      </c>
      <c r="C347" s="124">
        <v>8</v>
      </c>
      <c r="D347" s="108">
        <v>585</v>
      </c>
      <c r="E347" s="104">
        <f t="shared" si="84"/>
        <v>599</v>
      </c>
      <c r="F347" s="108">
        <v>585</v>
      </c>
      <c r="G347" s="109">
        <v>14</v>
      </c>
      <c r="H347" s="109">
        <v>548</v>
      </c>
      <c r="I347" s="104">
        <f t="shared" si="85"/>
        <v>93.675213675213669</v>
      </c>
      <c r="J347" s="109">
        <v>562</v>
      </c>
      <c r="K347" s="32">
        <f t="shared" si="80"/>
        <v>93.823038397328887</v>
      </c>
      <c r="L347" s="211">
        <v>100</v>
      </c>
    </row>
    <row r="348" spans="2:12" ht="19.149999999999999" hidden="1" customHeight="1" outlineLevel="2" x14ac:dyDescent="0.25">
      <c r="B348" s="111" t="s">
        <v>103</v>
      </c>
      <c r="C348" s="124">
        <v>9</v>
      </c>
      <c r="D348" s="108">
        <v>473</v>
      </c>
      <c r="E348" s="104">
        <f t="shared" si="84"/>
        <v>484</v>
      </c>
      <c r="F348" s="108">
        <v>473</v>
      </c>
      <c r="G348" s="109">
        <v>11</v>
      </c>
      <c r="H348" s="109">
        <v>440</v>
      </c>
      <c r="I348" s="104">
        <f t="shared" si="85"/>
        <v>93.023255813953483</v>
      </c>
      <c r="J348" s="109">
        <v>390</v>
      </c>
      <c r="K348" s="32">
        <f t="shared" si="80"/>
        <v>80.578512396694208</v>
      </c>
      <c r="L348" s="211">
        <v>50</v>
      </c>
    </row>
    <row r="349" spans="2:12" ht="19.149999999999999" hidden="1" customHeight="1" outlineLevel="2" x14ac:dyDescent="0.25">
      <c r="B349" s="111" t="s">
        <v>103</v>
      </c>
      <c r="C349" s="124">
        <v>10</v>
      </c>
      <c r="D349" s="108">
        <v>560</v>
      </c>
      <c r="E349" s="104">
        <f t="shared" si="84"/>
        <v>570</v>
      </c>
      <c r="F349" s="108">
        <v>560</v>
      </c>
      <c r="G349" s="109">
        <v>10</v>
      </c>
      <c r="H349" s="109">
        <v>503</v>
      </c>
      <c r="I349" s="104">
        <f t="shared" si="85"/>
        <v>89.821428571428569</v>
      </c>
      <c r="J349" s="109">
        <v>411</v>
      </c>
      <c r="K349" s="32">
        <f t="shared" si="80"/>
        <v>72.10526315789474</v>
      </c>
      <c r="L349" s="211">
        <v>102</v>
      </c>
    </row>
    <row r="350" spans="2:12" ht="19.149999999999999" hidden="1" customHeight="1" outlineLevel="2" x14ac:dyDescent="0.25">
      <c r="B350" s="111" t="s">
        <v>103</v>
      </c>
      <c r="C350" s="124">
        <v>11</v>
      </c>
      <c r="D350" s="108">
        <v>566</v>
      </c>
      <c r="E350" s="104">
        <f t="shared" si="84"/>
        <v>579</v>
      </c>
      <c r="F350" s="108">
        <v>566</v>
      </c>
      <c r="G350" s="109">
        <v>13</v>
      </c>
      <c r="H350" s="109">
        <v>498</v>
      </c>
      <c r="I350" s="104">
        <f t="shared" si="85"/>
        <v>87.985865724381625</v>
      </c>
      <c r="J350" s="109">
        <v>79</v>
      </c>
      <c r="K350" s="32">
        <f t="shared" si="80"/>
        <v>13.644214162348877</v>
      </c>
      <c r="L350" s="211">
        <v>0</v>
      </c>
    </row>
    <row r="351" spans="2:12" ht="19.149999999999999" hidden="1" customHeight="1" outlineLevel="2" x14ac:dyDescent="0.25">
      <c r="B351" s="111" t="s">
        <v>103</v>
      </c>
      <c r="C351" s="124">
        <v>12</v>
      </c>
      <c r="D351" s="108">
        <v>613</v>
      </c>
      <c r="E351" s="104">
        <f t="shared" si="84"/>
        <v>628</v>
      </c>
      <c r="F351" s="108">
        <v>613</v>
      </c>
      <c r="G351" s="109">
        <v>15</v>
      </c>
      <c r="H351" s="109">
        <v>528</v>
      </c>
      <c r="I351" s="104">
        <f t="shared" si="85"/>
        <v>86.133768352365408</v>
      </c>
      <c r="J351" s="109">
        <v>526</v>
      </c>
      <c r="K351" s="32">
        <f t="shared" si="80"/>
        <v>83.757961783439498</v>
      </c>
      <c r="L351" s="211">
        <v>0</v>
      </c>
    </row>
    <row r="352" spans="2:12" ht="19.149999999999999" hidden="1" customHeight="1" outlineLevel="2" x14ac:dyDescent="0.25">
      <c r="B352" s="111" t="s">
        <v>103</v>
      </c>
      <c r="C352" s="124">
        <v>13</v>
      </c>
      <c r="D352" s="108">
        <v>566</v>
      </c>
      <c r="E352" s="104">
        <f t="shared" si="84"/>
        <v>579</v>
      </c>
      <c r="F352" s="108">
        <v>566</v>
      </c>
      <c r="G352" s="109">
        <v>13</v>
      </c>
      <c r="H352" s="109">
        <v>520</v>
      </c>
      <c r="I352" s="104">
        <f t="shared" si="85"/>
        <v>91.872791519434628</v>
      </c>
      <c r="J352" s="109">
        <v>450</v>
      </c>
      <c r="K352" s="32">
        <f t="shared" si="80"/>
        <v>77.720207253886002</v>
      </c>
      <c r="L352" s="211">
        <v>25</v>
      </c>
    </row>
    <row r="353" spans="2:12" ht="19.149999999999999" hidden="1" customHeight="1" outlineLevel="2" x14ac:dyDescent="0.25">
      <c r="B353" s="111" t="s">
        <v>103</v>
      </c>
      <c r="C353" s="124">
        <v>14</v>
      </c>
      <c r="D353" s="108">
        <v>548</v>
      </c>
      <c r="E353" s="104">
        <f t="shared" si="84"/>
        <v>560</v>
      </c>
      <c r="F353" s="108">
        <v>548</v>
      </c>
      <c r="G353" s="109">
        <v>12</v>
      </c>
      <c r="H353" s="109">
        <v>548</v>
      </c>
      <c r="I353" s="104">
        <f t="shared" si="85"/>
        <v>100</v>
      </c>
      <c r="J353" s="109">
        <v>534</v>
      </c>
      <c r="K353" s="32">
        <f t="shared" si="80"/>
        <v>95.357142857142861</v>
      </c>
      <c r="L353" s="211">
        <v>53</v>
      </c>
    </row>
    <row r="354" spans="2:12" ht="19.149999999999999" hidden="1" customHeight="1" outlineLevel="2" x14ac:dyDescent="0.25">
      <c r="B354" s="111" t="s">
        <v>103</v>
      </c>
      <c r="C354" s="124">
        <v>15</v>
      </c>
      <c r="D354" s="108">
        <v>521</v>
      </c>
      <c r="E354" s="104">
        <f t="shared" si="84"/>
        <v>533</v>
      </c>
      <c r="F354" s="108">
        <v>521</v>
      </c>
      <c r="G354" s="109">
        <v>12</v>
      </c>
      <c r="H354" s="109">
        <v>450</v>
      </c>
      <c r="I354" s="104">
        <f t="shared" si="85"/>
        <v>86.372360844529751</v>
      </c>
      <c r="J354" s="109">
        <v>409</v>
      </c>
      <c r="K354" s="32">
        <f t="shared" si="80"/>
        <v>76.735459662288932</v>
      </c>
      <c r="L354" s="211">
        <v>0</v>
      </c>
    </row>
    <row r="355" spans="2:12" ht="19.149999999999999" hidden="1" customHeight="1" outlineLevel="2" x14ac:dyDescent="0.25">
      <c r="B355" s="111" t="s">
        <v>103</v>
      </c>
      <c r="C355" s="124">
        <v>16</v>
      </c>
      <c r="D355" s="108">
        <v>534</v>
      </c>
      <c r="E355" s="104">
        <f t="shared" si="84"/>
        <v>534</v>
      </c>
      <c r="F355" s="108">
        <v>534</v>
      </c>
      <c r="G355" s="109">
        <v>0</v>
      </c>
      <c r="H355" s="109">
        <v>534</v>
      </c>
      <c r="I355" s="104">
        <f t="shared" si="85"/>
        <v>100</v>
      </c>
      <c r="J355" s="109">
        <v>442</v>
      </c>
      <c r="K355" s="32">
        <f t="shared" si="80"/>
        <v>82.771535580524343</v>
      </c>
      <c r="L355" s="211">
        <v>100</v>
      </c>
    </row>
    <row r="356" spans="2:12" ht="19.149999999999999" hidden="1" customHeight="1" outlineLevel="2" x14ac:dyDescent="0.25">
      <c r="B356" s="111" t="s">
        <v>103</v>
      </c>
      <c r="C356" s="124">
        <v>17</v>
      </c>
      <c r="D356" s="108">
        <v>537</v>
      </c>
      <c r="E356" s="104">
        <f t="shared" si="84"/>
        <v>542</v>
      </c>
      <c r="F356" s="108">
        <v>537</v>
      </c>
      <c r="G356" s="109">
        <v>5</v>
      </c>
      <c r="H356" s="109">
        <v>420</v>
      </c>
      <c r="I356" s="104">
        <f t="shared" si="85"/>
        <v>78.212290502793294</v>
      </c>
      <c r="J356" s="109">
        <v>293</v>
      </c>
      <c r="K356" s="32">
        <f t="shared" si="80"/>
        <v>54.059040590405907</v>
      </c>
      <c r="L356" s="211">
        <v>0</v>
      </c>
    </row>
    <row r="357" spans="2:12" ht="19.149999999999999" hidden="1" customHeight="1" outlineLevel="2" x14ac:dyDescent="0.25">
      <c r="B357" s="111" t="s">
        <v>103</v>
      </c>
      <c r="C357" s="124">
        <v>18</v>
      </c>
      <c r="D357" s="108">
        <v>502</v>
      </c>
      <c r="E357" s="104">
        <f t="shared" si="84"/>
        <v>502</v>
      </c>
      <c r="F357" s="108">
        <v>502</v>
      </c>
      <c r="G357" s="109">
        <v>0</v>
      </c>
      <c r="H357" s="109">
        <v>465</v>
      </c>
      <c r="I357" s="104">
        <f t="shared" si="85"/>
        <v>92.629482071713142</v>
      </c>
      <c r="J357" s="109">
        <v>312</v>
      </c>
      <c r="K357" s="32">
        <f t="shared" si="80"/>
        <v>62.151394422310759</v>
      </c>
      <c r="L357" s="211">
        <v>104</v>
      </c>
    </row>
    <row r="358" spans="2:12" ht="19.149999999999999" hidden="1" customHeight="1" outlineLevel="2" x14ac:dyDescent="0.25">
      <c r="B358" s="111" t="s">
        <v>103</v>
      </c>
      <c r="C358" s="124">
        <v>19</v>
      </c>
      <c r="D358" s="108">
        <v>549</v>
      </c>
      <c r="E358" s="104">
        <f t="shared" si="84"/>
        <v>569</v>
      </c>
      <c r="F358" s="108">
        <v>549</v>
      </c>
      <c r="G358" s="109">
        <v>20</v>
      </c>
      <c r="H358" s="109">
        <v>507</v>
      </c>
      <c r="I358" s="104">
        <f t="shared" si="85"/>
        <v>92.349726775956285</v>
      </c>
      <c r="J358" s="109">
        <v>427</v>
      </c>
      <c r="K358" s="32">
        <f t="shared" si="80"/>
        <v>75.043936731107209</v>
      </c>
      <c r="L358" s="211">
        <v>12</v>
      </c>
    </row>
    <row r="359" spans="2:12" ht="19.149999999999999" hidden="1" customHeight="1" outlineLevel="2" x14ac:dyDescent="0.25">
      <c r="B359" s="111" t="s">
        <v>103</v>
      </c>
      <c r="C359" s="124">
        <v>20</v>
      </c>
      <c r="D359" s="108">
        <v>541</v>
      </c>
      <c r="E359" s="104">
        <f t="shared" si="84"/>
        <v>555</v>
      </c>
      <c r="F359" s="108">
        <v>541</v>
      </c>
      <c r="G359" s="109">
        <v>14</v>
      </c>
      <c r="H359" s="109">
        <v>486</v>
      </c>
      <c r="I359" s="104">
        <f t="shared" si="85"/>
        <v>89.833641404805917</v>
      </c>
      <c r="J359" s="109">
        <v>412</v>
      </c>
      <c r="K359" s="32">
        <f t="shared" si="80"/>
        <v>74.234234234234236</v>
      </c>
      <c r="L359" s="211">
        <v>0</v>
      </c>
    </row>
    <row r="360" spans="2:12" ht="19.149999999999999" hidden="1" customHeight="1" outlineLevel="2" x14ac:dyDescent="0.25">
      <c r="B360" s="111" t="s">
        <v>103</v>
      </c>
      <c r="C360" s="124" t="s">
        <v>14</v>
      </c>
      <c r="D360" s="104"/>
      <c r="E360" s="104">
        <f t="shared" si="84"/>
        <v>10</v>
      </c>
      <c r="F360" s="109"/>
      <c r="G360" s="109">
        <v>10</v>
      </c>
      <c r="H360" s="109"/>
      <c r="I360" s="104"/>
      <c r="J360" s="109">
        <v>10</v>
      </c>
      <c r="K360" s="32"/>
      <c r="L360" s="211"/>
    </row>
    <row r="361" spans="2:12" ht="19.149999999999999" customHeight="1" outlineLevel="1" collapsed="1" x14ac:dyDescent="0.25">
      <c r="B361" s="113" t="s">
        <v>103</v>
      </c>
      <c r="C361" s="124"/>
      <c r="D361" s="242">
        <f>SUM(D340:D360)</f>
        <v>10595</v>
      </c>
      <c r="E361" s="242">
        <f t="shared" ref="E361:L361" si="86">SUM(E340:E360)</f>
        <v>10832</v>
      </c>
      <c r="F361" s="242">
        <f t="shared" si="86"/>
        <v>10595</v>
      </c>
      <c r="G361" s="242">
        <f t="shared" si="86"/>
        <v>237</v>
      </c>
      <c r="H361" s="242">
        <f t="shared" si="86"/>
        <v>9794</v>
      </c>
      <c r="I361" s="242">
        <f>SUM(I340:I360)/20</f>
        <v>92.633124799545186</v>
      </c>
      <c r="J361" s="242">
        <f t="shared" si="86"/>
        <v>8141</v>
      </c>
      <c r="K361" s="242">
        <f>SUM(K340:K360)/20</f>
        <v>75.135749166269406</v>
      </c>
      <c r="L361" s="246">
        <f t="shared" si="86"/>
        <v>808</v>
      </c>
    </row>
    <row r="362" spans="2:12" ht="19.149999999999999" hidden="1" customHeight="1" outlineLevel="2" x14ac:dyDescent="0.25">
      <c r="B362" s="111" t="s">
        <v>104</v>
      </c>
      <c r="C362" s="124">
        <v>1</v>
      </c>
      <c r="D362" s="108">
        <v>495</v>
      </c>
      <c r="E362" s="104">
        <f t="shared" ref="E362:E367" si="87">F362+G362</f>
        <v>504</v>
      </c>
      <c r="F362" s="108">
        <v>495</v>
      </c>
      <c r="G362" s="109">
        <v>9</v>
      </c>
      <c r="H362" s="109">
        <v>467</v>
      </c>
      <c r="I362" s="104">
        <f>(H362/F362)*100</f>
        <v>94.343434343434339</v>
      </c>
      <c r="J362" s="109">
        <v>397</v>
      </c>
      <c r="K362" s="32">
        <f t="shared" si="80"/>
        <v>78.769841269841265</v>
      </c>
      <c r="L362" s="211">
        <v>0</v>
      </c>
    </row>
    <row r="363" spans="2:12" ht="19.149999999999999" hidden="1" customHeight="1" outlineLevel="2" x14ac:dyDescent="0.25">
      <c r="B363" s="111" t="s">
        <v>104</v>
      </c>
      <c r="C363" s="124">
        <v>2</v>
      </c>
      <c r="D363" s="108">
        <v>496</v>
      </c>
      <c r="E363" s="104">
        <f t="shared" si="87"/>
        <v>503</v>
      </c>
      <c r="F363" s="108">
        <v>496</v>
      </c>
      <c r="G363" s="109">
        <v>7</v>
      </c>
      <c r="H363" s="109">
        <v>472</v>
      </c>
      <c r="I363" s="104">
        <f>(H363/F363)*100</f>
        <v>95.161290322580655</v>
      </c>
      <c r="J363" s="109">
        <v>469</v>
      </c>
      <c r="K363" s="32">
        <f t="shared" si="80"/>
        <v>93.240556660039758</v>
      </c>
      <c r="L363" s="211">
        <v>14</v>
      </c>
    </row>
    <row r="364" spans="2:12" ht="19.149999999999999" hidden="1" customHeight="1" outlineLevel="2" x14ac:dyDescent="0.25">
      <c r="B364" s="111" t="s">
        <v>104</v>
      </c>
      <c r="C364" s="124">
        <v>3</v>
      </c>
      <c r="D364" s="108">
        <v>585</v>
      </c>
      <c r="E364" s="104">
        <f t="shared" si="87"/>
        <v>585</v>
      </c>
      <c r="F364" s="108">
        <v>585</v>
      </c>
      <c r="G364" s="109">
        <v>0</v>
      </c>
      <c r="H364" s="109">
        <v>450</v>
      </c>
      <c r="I364" s="104">
        <f>(H364/F364)*100</f>
        <v>76.923076923076934</v>
      </c>
      <c r="J364" s="109">
        <v>297</v>
      </c>
      <c r="K364" s="32">
        <f t="shared" si="80"/>
        <v>50.769230769230766</v>
      </c>
      <c r="L364" s="211">
        <v>0</v>
      </c>
    </row>
    <row r="365" spans="2:12" ht="19.149999999999999" hidden="1" customHeight="1" outlineLevel="2" x14ac:dyDescent="0.25">
      <c r="B365" s="111" t="s">
        <v>104</v>
      </c>
      <c r="C365" s="124">
        <v>4</v>
      </c>
      <c r="D365" s="108">
        <v>584</v>
      </c>
      <c r="E365" s="104">
        <f t="shared" si="87"/>
        <v>597</v>
      </c>
      <c r="F365" s="108">
        <v>584</v>
      </c>
      <c r="G365" s="109">
        <v>13</v>
      </c>
      <c r="H365" s="109">
        <v>504</v>
      </c>
      <c r="I365" s="104">
        <f>(H365/F365)*100</f>
        <v>86.301369863013704</v>
      </c>
      <c r="J365" s="109">
        <v>291</v>
      </c>
      <c r="K365" s="32">
        <f t="shared" si="80"/>
        <v>48.743718592964825</v>
      </c>
      <c r="L365" s="211">
        <v>0</v>
      </c>
    </row>
    <row r="366" spans="2:12" ht="19.149999999999999" hidden="1" customHeight="1" outlineLevel="2" x14ac:dyDescent="0.25">
      <c r="B366" s="111" t="s">
        <v>104</v>
      </c>
      <c r="C366" s="124">
        <v>5</v>
      </c>
      <c r="D366" s="108">
        <v>506</v>
      </c>
      <c r="E366" s="104">
        <f t="shared" si="87"/>
        <v>506</v>
      </c>
      <c r="F366" s="108">
        <v>506</v>
      </c>
      <c r="G366" s="109">
        <v>0</v>
      </c>
      <c r="H366" s="109">
        <v>440</v>
      </c>
      <c r="I366" s="104">
        <f>(H366/F366)*100</f>
        <v>86.956521739130437</v>
      </c>
      <c r="J366" s="109">
        <v>440</v>
      </c>
      <c r="K366" s="32">
        <f t="shared" si="80"/>
        <v>86.956521739130437</v>
      </c>
      <c r="L366" s="211">
        <v>102</v>
      </c>
    </row>
    <row r="367" spans="2:12" ht="19.149999999999999" hidden="1" customHeight="1" outlineLevel="2" x14ac:dyDescent="0.25">
      <c r="B367" s="111" t="s">
        <v>104</v>
      </c>
      <c r="C367" s="124" t="s">
        <v>14</v>
      </c>
      <c r="D367" s="104"/>
      <c r="E367" s="104">
        <f t="shared" si="87"/>
        <v>2</v>
      </c>
      <c r="F367" s="109"/>
      <c r="G367" s="109">
        <v>2</v>
      </c>
      <c r="H367" s="109"/>
      <c r="I367" s="104"/>
      <c r="J367" s="109">
        <v>2</v>
      </c>
      <c r="K367" s="32"/>
      <c r="L367" s="211"/>
    </row>
    <row r="368" spans="2:12" ht="19.149999999999999" customHeight="1" outlineLevel="1" collapsed="1" x14ac:dyDescent="0.25">
      <c r="B368" s="113" t="s">
        <v>152</v>
      </c>
      <c r="C368" s="124"/>
      <c r="D368" s="242">
        <f>SUM(D362:D367)</f>
        <v>2666</v>
      </c>
      <c r="E368" s="242">
        <f t="shared" ref="E368:L368" si="88">SUM(E362:E367)</f>
        <v>2697</v>
      </c>
      <c r="F368" s="242">
        <f t="shared" si="88"/>
        <v>2666</v>
      </c>
      <c r="G368" s="242">
        <f t="shared" si="88"/>
        <v>31</v>
      </c>
      <c r="H368" s="242">
        <f t="shared" si="88"/>
        <v>2333</v>
      </c>
      <c r="I368" s="242">
        <f>SUM(I362:I367)/5</f>
        <v>87.937138638247205</v>
      </c>
      <c r="J368" s="242">
        <f t="shared" si="88"/>
        <v>1896</v>
      </c>
      <c r="K368" s="242">
        <f>SUM(K362:K367)/5</f>
        <v>71.695973806241426</v>
      </c>
      <c r="L368" s="246">
        <f t="shared" si="88"/>
        <v>116</v>
      </c>
    </row>
    <row r="369" spans="2:14" ht="19.149999999999999" hidden="1" customHeight="1" outlineLevel="2" x14ac:dyDescent="0.25">
      <c r="B369" s="111" t="s">
        <v>105</v>
      </c>
      <c r="C369" s="124">
        <v>1</v>
      </c>
      <c r="D369" s="108">
        <v>578</v>
      </c>
      <c r="E369" s="104">
        <f>F369+G369</f>
        <v>593</v>
      </c>
      <c r="F369" s="108">
        <v>578</v>
      </c>
      <c r="G369" s="109">
        <v>15</v>
      </c>
      <c r="H369" s="109">
        <v>493</v>
      </c>
      <c r="I369" s="104">
        <f>(H369/F369)*100</f>
        <v>85.294117647058826</v>
      </c>
      <c r="J369" s="109">
        <v>508</v>
      </c>
      <c r="K369" s="32">
        <f t="shared" si="80"/>
        <v>85.666104553119723</v>
      </c>
      <c r="L369" s="211">
        <v>0</v>
      </c>
    </row>
    <row r="370" spans="2:14" ht="19.149999999999999" hidden="1" customHeight="1" outlineLevel="2" x14ac:dyDescent="0.25">
      <c r="B370" s="111" t="s">
        <v>105</v>
      </c>
      <c r="C370" s="124">
        <v>2</v>
      </c>
      <c r="D370" s="108">
        <v>749</v>
      </c>
      <c r="E370" s="104">
        <f t="shared" ref="E370:E373" si="89">F370+G370</f>
        <v>819</v>
      </c>
      <c r="F370" s="108">
        <v>749</v>
      </c>
      <c r="G370" s="109">
        <v>70</v>
      </c>
      <c r="H370" s="109">
        <v>710</v>
      </c>
      <c r="I370" s="104">
        <f>(H370/F370)*100</f>
        <v>94.79305740987985</v>
      </c>
      <c r="J370" s="109">
        <v>710</v>
      </c>
      <c r="K370" s="32">
        <f t="shared" si="80"/>
        <v>86.691086691086696</v>
      </c>
      <c r="L370" s="211">
        <v>100</v>
      </c>
    </row>
    <row r="371" spans="2:14" ht="19.149999999999999" hidden="1" customHeight="1" outlineLevel="2" x14ac:dyDescent="0.25">
      <c r="B371" s="111" t="s">
        <v>105</v>
      </c>
      <c r="C371" s="124">
        <v>3</v>
      </c>
      <c r="D371" s="108">
        <v>627</v>
      </c>
      <c r="E371" s="104">
        <f t="shared" si="89"/>
        <v>658</v>
      </c>
      <c r="F371" s="108">
        <v>627</v>
      </c>
      <c r="G371" s="109">
        <v>31</v>
      </c>
      <c r="H371" s="109">
        <v>627</v>
      </c>
      <c r="I371" s="104">
        <f>(H371/F371)*100</f>
        <v>100</v>
      </c>
      <c r="J371" s="109">
        <v>440</v>
      </c>
      <c r="K371" s="32">
        <f t="shared" si="80"/>
        <v>66.869300911854097</v>
      </c>
      <c r="L371" s="211">
        <v>0</v>
      </c>
    </row>
    <row r="372" spans="2:14" ht="19.149999999999999" hidden="1" customHeight="1" outlineLevel="2" x14ac:dyDescent="0.25">
      <c r="B372" s="111" t="s">
        <v>105</v>
      </c>
      <c r="C372" s="124">
        <v>4</v>
      </c>
      <c r="D372" s="108">
        <v>555</v>
      </c>
      <c r="E372" s="104">
        <f t="shared" si="89"/>
        <v>557</v>
      </c>
      <c r="F372" s="108">
        <v>555</v>
      </c>
      <c r="G372" s="109">
        <v>2</v>
      </c>
      <c r="H372" s="109">
        <v>550</v>
      </c>
      <c r="I372" s="104">
        <f>(H372/F372)*100</f>
        <v>99.099099099099092</v>
      </c>
      <c r="J372" s="109">
        <v>410</v>
      </c>
      <c r="K372" s="32">
        <f t="shared" si="80"/>
        <v>73.608617594254937</v>
      </c>
      <c r="L372" s="211">
        <v>0</v>
      </c>
    </row>
    <row r="373" spans="2:14" ht="19.149999999999999" hidden="1" customHeight="1" outlineLevel="2" x14ac:dyDescent="0.25">
      <c r="B373" s="111" t="s">
        <v>105</v>
      </c>
      <c r="C373" s="124" t="s">
        <v>14</v>
      </c>
      <c r="D373" s="104"/>
      <c r="E373" s="104">
        <f t="shared" si="89"/>
        <v>3</v>
      </c>
      <c r="F373" s="109"/>
      <c r="G373" s="109">
        <v>3</v>
      </c>
      <c r="H373" s="109"/>
      <c r="I373" s="104"/>
      <c r="J373" s="109">
        <v>3</v>
      </c>
      <c r="K373" s="32"/>
      <c r="L373" s="211">
        <v>3</v>
      </c>
    </row>
    <row r="374" spans="2:14" ht="19.149999999999999" customHeight="1" outlineLevel="1" collapsed="1" thickBot="1" x14ac:dyDescent="0.3">
      <c r="B374" s="121" t="s">
        <v>105</v>
      </c>
      <c r="C374" s="126"/>
      <c r="D374" s="244">
        <f>SUM(D369:D373)</f>
        <v>2509</v>
      </c>
      <c r="E374" s="244">
        <f t="shared" ref="E374:L374" si="90">SUM(E369:E373)</f>
        <v>2630</v>
      </c>
      <c r="F374" s="244">
        <f t="shared" si="90"/>
        <v>2509</v>
      </c>
      <c r="G374" s="244">
        <f t="shared" si="90"/>
        <v>121</v>
      </c>
      <c r="H374" s="244">
        <f t="shared" si="90"/>
        <v>2380</v>
      </c>
      <c r="I374" s="244">
        <f>SUM(I369:I373)/4</f>
        <v>94.796568539009442</v>
      </c>
      <c r="J374" s="244">
        <f t="shared" si="90"/>
        <v>2071</v>
      </c>
      <c r="K374" s="244">
        <f>SUM(K369:K373)/4</f>
        <v>78.208777437578874</v>
      </c>
      <c r="L374" s="249">
        <f t="shared" si="90"/>
        <v>103</v>
      </c>
    </row>
    <row r="375" spans="2:14" s="28" customFormat="1" ht="28.9" customHeight="1" thickTop="1" thickBot="1" x14ac:dyDescent="0.25">
      <c r="B375" s="26" t="s">
        <v>149</v>
      </c>
      <c r="C375" s="36"/>
      <c r="D375" s="37">
        <f t="shared" ref="D375" si="91">SUM(D374,D368,D361,D339,D334,D323,D315,D306,D297,D288,D282,D275,D258,D246,D232,D227,D220,D206,D163,D141,D132,D121,D104,D98,D72,D61,D46,D42,D33,D29,D25,D15)</f>
        <v>156808</v>
      </c>
      <c r="E375" s="37">
        <f>SUM(E374,E368,E361,E339,E334,E323,E315,E306,E297,E288,E282,E275,E258,E246,E232,E227,E220,E206,E163,E141,E132,E121,E104,E98,E72,E61,E46,E42,E33,E29,E25,E15)</f>
        <v>160780</v>
      </c>
      <c r="F375" s="37">
        <f t="shared" ref="F375:G375" si="92">SUM(F374,F368,F361,F339,F334,F323,F315,F306,F297,F288,F282,F275,F258,F246,F232,F227,F220,F206,F163,F141,F132,F121,F104,F98,F72,F61,F46,F42,F33,F29,F25,F15)</f>
        <v>156808</v>
      </c>
      <c r="G375" s="37">
        <f t="shared" si="92"/>
        <v>3972</v>
      </c>
      <c r="H375" s="37">
        <f>SUM(H374,H368,H361,H339,H334,H323,H315,H306,H297,H288,H282,H275,H258,H246,H232,H227,H220,H206,H163,H141,H132,H121,H104,H98,H72,H61,H46,H42,H33,H29,H25,H15)</f>
        <v>141401</v>
      </c>
      <c r="I375" s="130">
        <f>(I15+I25+I29+I33+I42+I46+I61+I72+I98+I104+I121+I132+I141+I163+I206+I220+I227+I232+I246+I258+I275+I282+I288+I297+I306+I315+I323+I334+I339+I361+I368+I374)/32</f>
        <v>89.164454885568773</v>
      </c>
      <c r="J375" s="37">
        <f>SUM(J374,J368,J361,J339,J334,J323,J315,J306,J297,J288,J282,J275,J258,J246,J232,J227,J220,J206,J163,J141,J132,J121,J104,J98,J72,J61,J46,J42,J33,J29,J25,J15)</f>
        <v>121891</v>
      </c>
      <c r="K375" s="130">
        <f>(K15+K25+K29+K33+K42+K46+K61+K72+K98+K104+K121+K132+K141+K163+K206+K220+K227+K232+K246+K258+K275+K282+K288+K297+K306+K315+K323+K334+K339+K361+K368+K374)/32</f>
        <v>74.788812400387599</v>
      </c>
      <c r="L375" s="176">
        <f>SUBTOTAL(9,L8:L373)</f>
        <v>17311</v>
      </c>
      <c r="N375" s="43"/>
    </row>
    <row r="376" spans="2:14" ht="16.5" thickTop="1" x14ac:dyDescent="0.25">
      <c r="L376" s="41"/>
    </row>
    <row r="377" spans="2:14" x14ac:dyDescent="0.25">
      <c r="G377" s="41"/>
      <c r="I377" s="235">
        <v>1655.61</v>
      </c>
      <c r="J377" s="235">
        <f>J375*I377</f>
        <v>201803958.50999999</v>
      </c>
      <c r="K377" s="235"/>
    </row>
  </sheetData>
  <sortState ref="C12:L20">
    <sortCondition ref="C12"/>
  </sortState>
  <mergeCells count="15">
    <mergeCell ref="E1:J1"/>
    <mergeCell ref="E2:J2"/>
    <mergeCell ref="E3:J3"/>
    <mergeCell ref="I7:I10"/>
    <mergeCell ref="J7:J10"/>
    <mergeCell ref="E5:G5"/>
    <mergeCell ref="H7:H10"/>
    <mergeCell ref="G7:G10"/>
    <mergeCell ref="L7:L10"/>
    <mergeCell ref="B7:B10"/>
    <mergeCell ref="C7:C10"/>
    <mergeCell ref="D7:D10"/>
    <mergeCell ref="E7:E10"/>
    <mergeCell ref="F7:F10"/>
    <mergeCell ref="K7:K10"/>
  </mergeCells>
  <pageMargins left="0.7" right="0.7" top="0.75" bottom="0.75" header="0.3" footer="0.3"/>
  <pageSetup scale="64" orientation="landscape" horizontalDpi="4294967295" verticalDpi="4294967295" r:id="rId1"/>
  <ignoredErrors>
    <ignoredError sqref="L26:L28 L133:L139 L30:L31 L34:L40 L43:L44 L47:L60 L62:L70 L75:L96 L99:L102 L105:L119 L142:L161 L164:L204 L207:L218 L221:L225 L228:L230 L233:L245 L247:L256 L259:L273 L276:L280 L283:L286 L289:L295 L298:L304 L307:L313 L316:L321 L324:L332 L335:L337 L340:L360 L362:L366 L369:L373" unlockedFormula="1"/>
    <ignoredError sqref="E16:E23 E26:E28 E362:E367 E340:E360 E324:E332 E316:E322 E307:E314 E298:E305 E289:E296 E276:E280 E259:E274 E233:E244 E228:E231 E207:E218 E142:E161 E122:E130 E99:E102 E47:E59 E43:E45 E34:E41 E30:E32 E335:E338 E283:E287 E247:E257 E221:E226 E164:E205 E133:E140 E105:E120 E73:E97 E62:E70 E29 E71:E72 E98 E121 E141 E206 E227 E258 E288 E339 E33 E42 E46 E60:E61 E103:E104 E131:E132 E162:E163 E219:E220 E232 E245:E246 E275 E281:E282 E297 E306 E315 E323 E333:E334 E361 E368:E374 I15:I375 K15:K374 J15:J25 J29 J71:J72 J98 J121 J227 J339 J33 J42 J46 J60:J61 J103:J104 J132 J163 J206 J219:J220 J232 J246 J258 J275 J282 J288 J297 J306 J315 J323 J333:J334 J361 J368 J374:J375 J141" formula="1"/>
    <ignoredError sqref="J133:J140 J369:J373 J362:J367 J340:J360 J324:J332 J316:J322 J307:J314 J298:J305 J289:J296 J283:J287 J276:J281 J259:J274 J247:J257 J233:J245 J228:J231 J207:J218 J164:J205 J142:J162 J122:J131 J99:J102 J47:J59 J43:J45 J34:J41 J30:J32 J335:J338 J221:J226 J105:J120 J73:J97 J62:J70 J26:J28" formula="1" unlocked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B1:I377"/>
  <sheetViews>
    <sheetView showGridLines="0" topLeftCell="A6" zoomScale="60" zoomScaleNormal="60" workbookViewId="0">
      <selection activeCell="M332" sqref="M332"/>
    </sheetView>
  </sheetViews>
  <sheetFormatPr baseColWidth="10" defaultRowHeight="15" outlineLevelRow="2" x14ac:dyDescent="0.25"/>
  <cols>
    <col min="1" max="1" width="1.42578125" customWidth="1"/>
    <col min="2" max="2" width="27.85546875" style="12" bestFit="1" customWidth="1"/>
    <col min="3" max="3" width="0" hidden="1" customWidth="1"/>
    <col min="4" max="4" width="18.7109375" style="47" customWidth="1"/>
    <col min="5" max="5" width="19.42578125" style="47" customWidth="1"/>
    <col min="6" max="6" width="20.7109375" customWidth="1"/>
    <col min="7" max="7" width="21.28515625" customWidth="1"/>
    <col min="8" max="8" width="20.7109375" style="229" customWidth="1"/>
    <col min="9" max="9" width="21" customWidth="1"/>
  </cols>
  <sheetData>
    <row r="1" spans="2:9" ht="15.75" hidden="1" x14ac:dyDescent="0.25">
      <c r="D1" s="92"/>
      <c r="E1" s="92"/>
      <c r="F1" s="297" t="s">
        <v>17</v>
      </c>
      <c r="G1" s="297"/>
      <c r="H1" s="297"/>
      <c r="I1" s="297"/>
    </row>
    <row r="2" spans="2:9" ht="14.45" hidden="1" customHeight="1" x14ac:dyDescent="0.25">
      <c r="D2" s="93"/>
      <c r="E2" s="93"/>
      <c r="F2" s="310" t="s">
        <v>48</v>
      </c>
      <c r="G2" s="310"/>
      <c r="H2" s="310"/>
      <c r="I2" s="310"/>
    </row>
    <row r="3" spans="2:9" hidden="1" x14ac:dyDescent="0.25">
      <c r="D3" s="94"/>
      <c r="E3" s="94"/>
      <c r="F3" s="311" t="s">
        <v>51</v>
      </c>
      <c r="G3" s="311"/>
      <c r="H3" s="311"/>
      <c r="I3" s="311"/>
    </row>
    <row r="4" spans="2:9" hidden="1" x14ac:dyDescent="0.25">
      <c r="C4" s="5"/>
      <c r="D4" s="88"/>
      <c r="E4" s="88"/>
      <c r="F4" s="5"/>
      <c r="G4" s="5"/>
      <c r="H4" s="227"/>
      <c r="I4" s="5"/>
    </row>
    <row r="5" spans="2:9" hidden="1" x14ac:dyDescent="0.25">
      <c r="C5" s="2"/>
      <c r="D5" s="95"/>
      <c r="E5" s="304"/>
      <c r="F5" s="304"/>
      <c r="G5" s="304"/>
      <c r="H5" s="228" t="s">
        <v>1</v>
      </c>
      <c r="I5" s="13">
        <v>43349</v>
      </c>
    </row>
    <row r="6" spans="2:9" ht="15.75" thickBot="1" x14ac:dyDescent="0.3"/>
    <row r="7" spans="2:9" s="215" customFormat="1" ht="28.15" customHeight="1" thickTop="1" x14ac:dyDescent="0.2">
      <c r="B7" s="316" t="s">
        <v>75</v>
      </c>
      <c r="C7" s="319" t="s">
        <v>16</v>
      </c>
      <c r="D7" s="319" t="s">
        <v>19</v>
      </c>
      <c r="E7" s="319"/>
      <c r="F7" s="319"/>
      <c r="G7" s="319"/>
      <c r="H7" s="319" t="s">
        <v>41</v>
      </c>
      <c r="I7" s="322" t="s">
        <v>42</v>
      </c>
    </row>
    <row r="8" spans="2:9" s="215" customFormat="1" ht="36.75" outlineLevel="1" thickBot="1" x14ac:dyDescent="0.25">
      <c r="B8" s="318"/>
      <c r="C8" s="321"/>
      <c r="D8" s="218" t="s">
        <v>49</v>
      </c>
      <c r="E8" s="218" t="s">
        <v>160</v>
      </c>
      <c r="F8" s="210" t="s">
        <v>50</v>
      </c>
      <c r="G8" s="210" t="s">
        <v>40</v>
      </c>
      <c r="H8" s="321"/>
      <c r="I8" s="324"/>
    </row>
    <row r="9" spans="2:9" ht="19.149999999999999" hidden="1" customHeight="1" outlineLevel="2" thickTop="1" x14ac:dyDescent="0.25">
      <c r="B9" s="133" t="s">
        <v>106</v>
      </c>
      <c r="C9" s="134">
        <v>1</v>
      </c>
      <c r="D9" s="219">
        <v>986</v>
      </c>
      <c r="E9" s="220">
        <v>976</v>
      </c>
      <c r="F9" s="225">
        <v>10</v>
      </c>
      <c r="G9" s="225">
        <v>932</v>
      </c>
      <c r="H9" s="230">
        <f>SUM(F9:G9)</f>
        <v>942</v>
      </c>
      <c r="I9" s="226">
        <v>10</v>
      </c>
    </row>
    <row r="10" spans="2:9" ht="19.149999999999999" hidden="1" customHeight="1" outlineLevel="2" x14ac:dyDescent="0.25">
      <c r="B10" s="111" t="s">
        <v>106</v>
      </c>
      <c r="C10" s="112">
        <v>2</v>
      </c>
      <c r="D10" s="221">
        <v>1059</v>
      </c>
      <c r="E10" s="222">
        <v>1059</v>
      </c>
      <c r="F10" s="223">
        <v>0</v>
      </c>
      <c r="G10" s="223">
        <v>943</v>
      </c>
      <c r="H10" s="231">
        <f t="shared" ref="H10:H73" si="0">SUM(F10:G10)</f>
        <v>943</v>
      </c>
      <c r="I10" s="224">
        <v>10</v>
      </c>
    </row>
    <row r="11" spans="2:9" ht="19.149999999999999" hidden="1" customHeight="1" outlineLevel="2" x14ac:dyDescent="0.25">
      <c r="B11" s="111" t="s">
        <v>106</v>
      </c>
      <c r="C11" s="112">
        <v>3</v>
      </c>
      <c r="D11" s="221">
        <v>1186</v>
      </c>
      <c r="E11" s="222">
        <v>1172</v>
      </c>
      <c r="F11" s="223">
        <v>14</v>
      </c>
      <c r="G11" s="223">
        <v>1033</v>
      </c>
      <c r="H11" s="231">
        <f t="shared" si="0"/>
        <v>1047</v>
      </c>
      <c r="I11" s="224">
        <v>10</v>
      </c>
    </row>
    <row r="12" spans="2:9" ht="19.149999999999999" hidden="1" customHeight="1" outlineLevel="2" x14ac:dyDescent="0.25">
      <c r="B12" s="111" t="s">
        <v>106</v>
      </c>
      <c r="C12" s="103" t="s">
        <v>14</v>
      </c>
      <c r="D12" s="221">
        <v>4</v>
      </c>
      <c r="E12" s="222"/>
      <c r="F12" s="223">
        <v>4</v>
      </c>
      <c r="G12" s="223"/>
      <c r="H12" s="231">
        <f t="shared" si="0"/>
        <v>4</v>
      </c>
      <c r="I12" s="224">
        <v>1</v>
      </c>
    </row>
    <row r="13" spans="2:9" ht="19.149999999999999" customHeight="1" outlineLevel="1" collapsed="1" thickTop="1" x14ac:dyDescent="0.25">
      <c r="B13" s="113" t="s">
        <v>106</v>
      </c>
      <c r="C13" s="150"/>
      <c r="D13" s="263">
        <f t="shared" ref="D13:G13" si="1">SUM(D9:D12)</f>
        <v>3235</v>
      </c>
      <c r="E13" s="263">
        <f t="shared" si="1"/>
        <v>3207</v>
      </c>
      <c r="F13" s="263">
        <f t="shared" si="1"/>
        <v>28</v>
      </c>
      <c r="G13" s="263">
        <f t="shared" si="1"/>
        <v>2908</v>
      </c>
      <c r="H13" s="264">
        <f>SUM(H9:H12)</f>
        <v>2936</v>
      </c>
      <c r="I13" s="265">
        <f>SUM(I9:I12)</f>
        <v>31</v>
      </c>
    </row>
    <row r="14" spans="2:9" ht="19.149999999999999" hidden="1" customHeight="1" outlineLevel="2" x14ac:dyDescent="0.25">
      <c r="B14" s="106" t="s">
        <v>70</v>
      </c>
      <c r="C14" s="107">
        <v>1</v>
      </c>
      <c r="D14" s="263">
        <v>1138</v>
      </c>
      <c r="E14" s="266">
        <v>1126</v>
      </c>
      <c r="F14" s="267">
        <v>12</v>
      </c>
      <c r="G14" s="267">
        <v>622</v>
      </c>
      <c r="H14" s="264">
        <f t="shared" si="0"/>
        <v>634</v>
      </c>
      <c r="I14" s="268">
        <v>7</v>
      </c>
    </row>
    <row r="15" spans="2:9" ht="19.149999999999999" hidden="1" customHeight="1" outlineLevel="2" x14ac:dyDescent="0.25">
      <c r="B15" s="106" t="s">
        <v>70</v>
      </c>
      <c r="C15" s="107">
        <v>2</v>
      </c>
      <c r="D15" s="263">
        <v>1204</v>
      </c>
      <c r="E15" s="266">
        <v>1200</v>
      </c>
      <c r="F15" s="267">
        <v>4</v>
      </c>
      <c r="G15" s="267">
        <v>1061</v>
      </c>
      <c r="H15" s="264">
        <f t="shared" si="0"/>
        <v>1065</v>
      </c>
      <c r="I15" s="268">
        <v>11</v>
      </c>
    </row>
    <row r="16" spans="2:9" ht="19.149999999999999" hidden="1" customHeight="1" outlineLevel="2" x14ac:dyDescent="0.25">
      <c r="B16" s="106" t="s">
        <v>70</v>
      </c>
      <c r="C16" s="107">
        <v>3</v>
      </c>
      <c r="D16" s="263">
        <v>1162</v>
      </c>
      <c r="E16" s="266">
        <v>1162</v>
      </c>
      <c r="F16" s="267">
        <v>0</v>
      </c>
      <c r="G16" s="267">
        <v>1085</v>
      </c>
      <c r="H16" s="264">
        <f t="shared" si="0"/>
        <v>1085</v>
      </c>
      <c r="I16" s="268">
        <v>11</v>
      </c>
    </row>
    <row r="17" spans="2:9" ht="19.149999999999999" hidden="1" customHeight="1" outlineLevel="2" x14ac:dyDescent="0.25">
      <c r="B17" s="106" t="s">
        <v>70</v>
      </c>
      <c r="C17" s="107">
        <v>4</v>
      </c>
      <c r="D17" s="263">
        <v>1259</v>
      </c>
      <c r="E17" s="266">
        <v>1246</v>
      </c>
      <c r="F17" s="267">
        <v>13</v>
      </c>
      <c r="G17" s="267">
        <v>939</v>
      </c>
      <c r="H17" s="264">
        <f t="shared" si="0"/>
        <v>952</v>
      </c>
      <c r="I17" s="268">
        <v>10</v>
      </c>
    </row>
    <row r="18" spans="2:9" ht="19.149999999999999" hidden="1" customHeight="1" outlineLevel="2" x14ac:dyDescent="0.25">
      <c r="B18" s="106" t="s">
        <v>70</v>
      </c>
      <c r="C18" s="107">
        <v>5</v>
      </c>
      <c r="D18" s="263">
        <v>1198</v>
      </c>
      <c r="E18" s="266">
        <v>1198</v>
      </c>
      <c r="F18" s="267">
        <v>0</v>
      </c>
      <c r="G18" s="267">
        <v>1080</v>
      </c>
      <c r="H18" s="264">
        <f t="shared" si="0"/>
        <v>1080</v>
      </c>
      <c r="I18" s="268">
        <v>11</v>
      </c>
    </row>
    <row r="19" spans="2:9" ht="19.149999999999999" hidden="1" customHeight="1" outlineLevel="2" x14ac:dyDescent="0.25">
      <c r="B19" s="106" t="s">
        <v>70</v>
      </c>
      <c r="C19" s="107">
        <v>6</v>
      </c>
      <c r="D19" s="263">
        <v>1218</v>
      </c>
      <c r="E19" s="266">
        <v>1206</v>
      </c>
      <c r="F19" s="267">
        <v>12</v>
      </c>
      <c r="G19" s="267">
        <v>1116</v>
      </c>
      <c r="H19" s="264">
        <f t="shared" si="0"/>
        <v>1128</v>
      </c>
      <c r="I19" s="268">
        <v>12</v>
      </c>
    </row>
    <row r="20" spans="2:9" ht="19.149999999999999" hidden="1" customHeight="1" outlineLevel="2" x14ac:dyDescent="0.25">
      <c r="B20" s="106" t="s">
        <v>70</v>
      </c>
      <c r="C20" s="107">
        <v>7</v>
      </c>
      <c r="D20" s="263">
        <v>1126</v>
      </c>
      <c r="E20" s="266">
        <v>1114</v>
      </c>
      <c r="F20" s="267">
        <v>12</v>
      </c>
      <c r="G20" s="267">
        <v>994</v>
      </c>
      <c r="H20" s="264">
        <f t="shared" si="0"/>
        <v>1006</v>
      </c>
      <c r="I20" s="268">
        <v>9.5</v>
      </c>
    </row>
    <row r="21" spans="2:9" ht="19.149999999999999" hidden="1" customHeight="1" outlineLevel="2" x14ac:dyDescent="0.25">
      <c r="B21" s="106" t="s">
        <v>70</v>
      </c>
      <c r="C21" s="107">
        <v>8</v>
      </c>
      <c r="D21" s="263">
        <v>1194</v>
      </c>
      <c r="E21" s="266">
        <v>1180</v>
      </c>
      <c r="F21" s="267">
        <v>14</v>
      </c>
      <c r="G21" s="267">
        <v>979</v>
      </c>
      <c r="H21" s="264">
        <f t="shared" si="0"/>
        <v>993</v>
      </c>
      <c r="I21" s="268">
        <v>8</v>
      </c>
    </row>
    <row r="22" spans="2:9" ht="19.149999999999999" hidden="1" customHeight="1" outlineLevel="2" x14ac:dyDescent="0.25">
      <c r="B22" s="106" t="s">
        <v>70</v>
      </c>
      <c r="C22" s="107" t="s">
        <v>14</v>
      </c>
      <c r="D22" s="263">
        <v>9</v>
      </c>
      <c r="E22" s="266"/>
      <c r="F22" s="267">
        <v>9</v>
      </c>
      <c r="G22" s="267"/>
      <c r="H22" s="264">
        <f t="shared" si="0"/>
        <v>9</v>
      </c>
      <c r="I22" s="268">
        <v>1</v>
      </c>
    </row>
    <row r="23" spans="2:9" ht="19.149999999999999" customHeight="1" outlineLevel="1" collapsed="1" x14ac:dyDescent="0.25">
      <c r="B23" s="113" t="s">
        <v>70</v>
      </c>
      <c r="C23" s="150"/>
      <c r="D23" s="263">
        <f t="shared" ref="D23:G23" si="2">SUM(D14:D22)</f>
        <v>9508</v>
      </c>
      <c r="E23" s="263">
        <f t="shared" si="2"/>
        <v>9432</v>
      </c>
      <c r="F23" s="263">
        <f t="shared" si="2"/>
        <v>76</v>
      </c>
      <c r="G23" s="263">
        <f t="shared" si="2"/>
        <v>7876</v>
      </c>
      <c r="H23" s="264">
        <f>SUM(H14:H22)</f>
        <v>7952</v>
      </c>
      <c r="I23" s="265">
        <f>SUM(I14:I22)</f>
        <v>80.5</v>
      </c>
    </row>
    <row r="24" spans="2:9" ht="19.149999999999999" hidden="1" customHeight="1" outlineLevel="2" x14ac:dyDescent="0.25">
      <c r="B24" s="106" t="s">
        <v>76</v>
      </c>
      <c r="C24" s="107">
        <v>1</v>
      </c>
      <c r="D24" s="263">
        <v>1113</v>
      </c>
      <c r="E24" s="266">
        <v>1102</v>
      </c>
      <c r="F24" s="267">
        <v>11</v>
      </c>
      <c r="G24" s="267">
        <v>911</v>
      </c>
      <c r="H24" s="264">
        <f t="shared" si="0"/>
        <v>922</v>
      </c>
      <c r="I24" s="268">
        <v>10</v>
      </c>
    </row>
    <row r="25" spans="2:9" s="4" customFormat="1" ht="19.149999999999999" hidden="1" customHeight="1" outlineLevel="2" x14ac:dyDescent="0.25">
      <c r="B25" s="106" t="s">
        <v>76</v>
      </c>
      <c r="C25" s="107">
        <v>2</v>
      </c>
      <c r="D25" s="263">
        <v>863</v>
      </c>
      <c r="E25" s="266">
        <v>854</v>
      </c>
      <c r="F25" s="267">
        <v>9</v>
      </c>
      <c r="G25" s="267">
        <v>295</v>
      </c>
      <c r="H25" s="264">
        <f t="shared" si="0"/>
        <v>304</v>
      </c>
      <c r="I25" s="268">
        <v>7</v>
      </c>
    </row>
    <row r="26" spans="2:9" s="4" customFormat="1" ht="19.149999999999999" hidden="1" customHeight="1" outlineLevel="2" x14ac:dyDescent="0.25">
      <c r="B26" s="106" t="s">
        <v>76</v>
      </c>
      <c r="C26" s="107" t="s">
        <v>14</v>
      </c>
      <c r="D26" s="263">
        <v>3</v>
      </c>
      <c r="E26" s="266"/>
      <c r="F26" s="267">
        <v>3</v>
      </c>
      <c r="G26" s="267"/>
      <c r="H26" s="264">
        <f t="shared" si="0"/>
        <v>3</v>
      </c>
      <c r="I26" s="268">
        <v>1</v>
      </c>
    </row>
    <row r="27" spans="2:9" s="4" customFormat="1" ht="19.149999999999999" customHeight="1" outlineLevel="1" collapsed="1" x14ac:dyDescent="0.25">
      <c r="B27" s="113" t="s">
        <v>76</v>
      </c>
      <c r="C27" s="150"/>
      <c r="D27" s="263">
        <f t="shared" ref="D27:G27" si="3">SUM(D24:D26)</f>
        <v>1979</v>
      </c>
      <c r="E27" s="263">
        <f t="shared" si="3"/>
        <v>1956</v>
      </c>
      <c r="F27" s="263">
        <f t="shared" si="3"/>
        <v>23</v>
      </c>
      <c r="G27" s="263">
        <f t="shared" si="3"/>
        <v>1206</v>
      </c>
      <c r="H27" s="264">
        <f>SUM(H24:H26)</f>
        <v>1229</v>
      </c>
      <c r="I27" s="265">
        <f>SUM(I24:I26)</f>
        <v>18</v>
      </c>
    </row>
    <row r="28" spans="2:9" s="4" customFormat="1" ht="19.149999999999999" hidden="1" customHeight="1" outlineLevel="2" x14ac:dyDescent="0.25">
      <c r="B28" s="106" t="s">
        <v>77</v>
      </c>
      <c r="C28" s="107">
        <v>1</v>
      </c>
      <c r="D28" s="263">
        <v>1194</v>
      </c>
      <c r="E28" s="266">
        <v>1182</v>
      </c>
      <c r="F28" s="267">
        <v>12</v>
      </c>
      <c r="G28" s="267">
        <v>703</v>
      </c>
      <c r="H28" s="264">
        <f t="shared" si="0"/>
        <v>715</v>
      </c>
      <c r="I28" s="268">
        <v>8</v>
      </c>
    </row>
    <row r="29" spans="2:9" s="4" customFormat="1" ht="19.149999999999999" hidden="1" customHeight="1" outlineLevel="2" x14ac:dyDescent="0.25">
      <c r="B29" s="106" t="s">
        <v>77</v>
      </c>
      <c r="C29" s="107">
        <v>2</v>
      </c>
      <c r="D29" s="263">
        <v>1140</v>
      </c>
      <c r="E29" s="266">
        <v>1128</v>
      </c>
      <c r="F29" s="267">
        <v>12</v>
      </c>
      <c r="G29" s="267">
        <v>475</v>
      </c>
      <c r="H29" s="264">
        <f t="shared" si="0"/>
        <v>487</v>
      </c>
      <c r="I29" s="268">
        <v>5</v>
      </c>
    </row>
    <row r="30" spans="2:9" s="4" customFormat="1" ht="19.149999999999999" hidden="1" customHeight="1" outlineLevel="2" x14ac:dyDescent="0.25">
      <c r="B30" s="106" t="s">
        <v>77</v>
      </c>
      <c r="C30" s="107" t="s">
        <v>14</v>
      </c>
      <c r="D30" s="263">
        <v>6</v>
      </c>
      <c r="E30" s="266"/>
      <c r="F30" s="267">
        <v>6</v>
      </c>
      <c r="G30" s="267"/>
      <c r="H30" s="264">
        <f t="shared" si="0"/>
        <v>6</v>
      </c>
      <c r="I30" s="268">
        <v>1</v>
      </c>
    </row>
    <row r="31" spans="2:9" s="4" customFormat="1" ht="19.149999999999999" customHeight="1" outlineLevel="1" collapsed="1" x14ac:dyDescent="0.25">
      <c r="B31" s="113" t="s">
        <v>77</v>
      </c>
      <c r="C31" s="150"/>
      <c r="D31" s="263">
        <f t="shared" ref="D31:G31" si="4">SUM(D28:D30)</f>
        <v>2340</v>
      </c>
      <c r="E31" s="263">
        <f t="shared" si="4"/>
        <v>2310</v>
      </c>
      <c r="F31" s="263">
        <f t="shared" si="4"/>
        <v>30</v>
      </c>
      <c r="G31" s="263">
        <f t="shared" si="4"/>
        <v>1178</v>
      </c>
      <c r="H31" s="264">
        <f>SUM(H28:H30)</f>
        <v>1208</v>
      </c>
      <c r="I31" s="265">
        <f>SUM(I28:I30)</f>
        <v>14</v>
      </c>
    </row>
    <row r="32" spans="2:9" s="4" customFormat="1" ht="19.149999999999999" hidden="1" customHeight="1" outlineLevel="2" x14ac:dyDescent="0.25">
      <c r="B32" s="111" t="s">
        <v>78</v>
      </c>
      <c r="C32" s="112">
        <v>1</v>
      </c>
      <c r="D32" s="263">
        <v>1111</v>
      </c>
      <c r="E32" s="266">
        <v>1100</v>
      </c>
      <c r="F32" s="267">
        <v>11</v>
      </c>
      <c r="G32" s="267">
        <v>852</v>
      </c>
      <c r="H32" s="264">
        <f t="shared" si="0"/>
        <v>863</v>
      </c>
      <c r="I32" s="268">
        <v>9</v>
      </c>
    </row>
    <row r="33" spans="2:9" s="4" customFormat="1" ht="19.149999999999999" hidden="1" customHeight="1" outlineLevel="2" x14ac:dyDescent="0.25">
      <c r="B33" s="111" t="s">
        <v>78</v>
      </c>
      <c r="C33" s="112">
        <v>2</v>
      </c>
      <c r="D33" s="263">
        <v>1144</v>
      </c>
      <c r="E33" s="266">
        <v>1132</v>
      </c>
      <c r="F33" s="267">
        <v>12</v>
      </c>
      <c r="G33" s="267">
        <v>660</v>
      </c>
      <c r="H33" s="264">
        <f t="shared" si="0"/>
        <v>672</v>
      </c>
      <c r="I33" s="268">
        <v>7</v>
      </c>
    </row>
    <row r="34" spans="2:9" s="4" customFormat="1" ht="19.149999999999999" hidden="1" customHeight="1" outlineLevel="2" x14ac:dyDescent="0.25">
      <c r="B34" s="111" t="s">
        <v>78</v>
      </c>
      <c r="C34" s="112">
        <v>3</v>
      </c>
      <c r="D34" s="263">
        <v>1111</v>
      </c>
      <c r="E34" s="266">
        <v>1098</v>
      </c>
      <c r="F34" s="267">
        <v>13</v>
      </c>
      <c r="G34" s="267">
        <v>776</v>
      </c>
      <c r="H34" s="264">
        <f t="shared" si="0"/>
        <v>789</v>
      </c>
      <c r="I34" s="268">
        <v>8</v>
      </c>
    </row>
    <row r="35" spans="2:9" s="4" customFormat="1" ht="19.149999999999999" hidden="1" customHeight="1" outlineLevel="2" x14ac:dyDescent="0.25">
      <c r="B35" s="111" t="s">
        <v>78</v>
      </c>
      <c r="C35" s="112">
        <v>4</v>
      </c>
      <c r="D35" s="263">
        <v>1051</v>
      </c>
      <c r="E35" s="266">
        <v>1040</v>
      </c>
      <c r="F35" s="267">
        <v>11</v>
      </c>
      <c r="G35" s="267">
        <v>600</v>
      </c>
      <c r="H35" s="264">
        <f t="shared" si="0"/>
        <v>611</v>
      </c>
      <c r="I35" s="268">
        <v>7</v>
      </c>
    </row>
    <row r="36" spans="2:9" s="4" customFormat="1" ht="19.149999999999999" hidden="1" customHeight="1" outlineLevel="2" x14ac:dyDescent="0.25">
      <c r="B36" s="111" t="s">
        <v>78</v>
      </c>
      <c r="C36" s="112">
        <v>5</v>
      </c>
      <c r="D36" s="263">
        <v>1093</v>
      </c>
      <c r="E36" s="266">
        <v>1080</v>
      </c>
      <c r="F36" s="267">
        <v>13</v>
      </c>
      <c r="G36" s="267">
        <v>519</v>
      </c>
      <c r="H36" s="264">
        <f t="shared" si="0"/>
        <v>532</v>
      </c>
      <c r="I36" s="268">
        <v>5</v>
      </c>
    </row>
    <row r="37" spans="2:9" s="4" customFormat="1" ht="19.149999999999999" hidden="1" customHeight="1" outlineLevel="2" x14ac:dyDescent="0.25">
      <c r="B37" s="111" t="s">
        <v>78</v>
      </c>
      <c r="C37" s="112">
        <v>6</v>
      </c>
      <c r="D37" s="263">
        <v>966</v>
      </c>
      <c r="E37" s="266">
        <v>954</v>
      </c>
      <c r="F37" s="267">
        <v>12</v>
      </c>
      <c r="G37" s="267">
        <v>828</v>
      </c>
      <c r="H37" s="264">
        <f t="shared" si="0"/>
        <v>840</v>
      </c>
      <c r="I37" s="268">
        <v>9</v>
      </c>
    </row>
    <row r="38" spans="2:9" ht="19.149999999999999" hidden="1" customHeight="1" outlineLevel="2" x14ac:dyDescent="0.25">
      <c r="B38" s="111" t="s">
        <v>78</v>
      </c>
      <c r="C38" s="112">
        <v>7</v>
      </c>
      <c r="D38" s="263">
        <v>1132</v>
      </c>
      <c r="E38" s="266">
        <v>1118</v>
      </c>
      <c r="F38" s="267">
        <v>14</v>
      </c>
      <c r="G38" s="267">
        <v>664</v>
      </c>
      <c r="H38" s="264">
        <f t="shared" si="0"/>
        <v>678</v>
      </c>
      <c r="I38" s="268">
        <v>7</v>
      </c>
    </row>
    <row r="39" spans="2:9" ht="19.149999999999999" hidden="1" customHeight="1" outlineLevel="2" x14ac:dyDescent="0.25">
      <c r="B39" s="111" t="s">
        <v>78</v>
      </c>
      <c r="C39" s="112" t="s">
        <v>14</v>
      </c>
      <c r="D39" s="263">
        <v>8</v>
      </c>
      <c r="E39" s="266"/>
      <c r="F39" s="267">
        <v>8</v>
      </c>
      <c r="G39" s="267"/>
      <c r="H39" s="264">
        <f t="shared" si="0"/>
        <v>8</v>
      </c>
      <c r="I39" s="268">
        <v>1</v>
      </c>
    </row>
    <row r="40" spans="2:9" ht="19.149999999999999" customHeight="1" outlineLevel="1" collapsed="1" x14ac:dyDescent="0.25">
      <c r="B40" s="113" t="s">
        <v>78</v>
      </c>
      <c r="C40" s="150"/>
      <c r="D40" s="263">
        <f t="shared" ref="D40:G40" si="5">SUM(D32:D39)</f>
        <v>7616</v>
      </c>
      <c r="E40" s="263">
        <f t="shared" si="5"/>
        <v>7522</v>
      </c>
      <c r="F40" s="263">
        <f t="shared" si="5"/>
        <v>94</v>
      </c>
      <c r="G40" s="263">
        <f t="shared" si="5"/>
        <v>4899</v>
      </c>
      <c r="H40" s="264">
        <f>SUM(H32:H39)</f>
        <v>4993</v>
      </c>
      <c r="I40" s="265">
        <f>SUM(I32:I39)</f>
        <v>53</v>
      </c>
    </row>
    <row r="41" spans="2:9" ht="19.149999999999999" hidden="1" customHeight="1" outlineLevel="2" x14ac:dyDescent="0.25">
      <c r="B41" s="111" t="s">
        <v>79</v>
      </c>
      <c r="C41" s="112">
        <v>1</v>
      </c>
      <c r="D41" s="263">
        <v>1018</v>
      </c>
      <c r="E41" s="266">
        <v>1008</v>
      </c>
      <c r="F41" s="267">
        <v>10</v>
      </c>
      <c r="G41" s="267">
        <v>940</v>
      </c>
      <c r="H41" s="264">
        <f t="shared" si="0"/>
        <v>950</v>
      </c>
      <c r="I41" s="268">
        <v>10</v>
      </c>
    </row>
    <row r="42" spans="2:9" ht="19.149999999999999" hidden="1" customHeight="1" outlineLevel="2" x14ac:dyDescent="0.25">
      <c r="B42" s="111" t="s">
        <v>79</v>
      </c>
      <c r="C42" s="112">
        <v>2</v>
      </c>
      <c r="D42" s="263">
        <v>901</v>
      </c>
      <c r="E42" s="266">
        <v>892</v>
      </c>
      <c r="F42" s="267">
        <v>9</v>
      </c>
      <c r="G42" s="267">
        <v>826</v>
      </c>
      <c r="H42" s="264">
        <f t="shared" si="0"/>
        <v>835</v>
      </c>
      <c r="I42" s="268">
        <v>9</v>
      </c>
    </row>
    <row r="43" spans="2:9" ht="19.149999999999999" hidden="1" customHeight="1" outlineLevel="2" x14ac:dyDescent="0.25">
      <c r="B43" s="111" t="s">
        <v>79</v>
      </c>
      <c r="C43" s="112" t="s">
        <v>14</v>
      </c>
      <c r="D43" s="263">
        <v>3</v>
      </c>
      <c r="E43" s="266"/>
      <c r="F43" s="267">
        <v>3</v>
      </c>
      <c r="G43" s="267"/>
      <c r="H43" s="264">
        <f t="shared" si="0"/>
        <v>3</v>
      </c>
      <c r="I43" s="268">
        <v>1</v>
      </c>
    </row>
    <row r="44" spans="2:9" ht="19.149999999999999" customHeight="1" outlineLevel="1" collapsed="1" x14ac:dyDescent="0.25">
      <c r="B44" s="113" t="s">
        <v>79</v>
      </c>
      <c r="C44" s="150"/>
      <c r="D44" s="263">
        <f t="shared" ref="D44:G44" si="6">SUM(D41:D43)</f>
        <v>1922</v>
      </c>
      <c r="E44" s="263">
        <f t="shared" si="6"/>
        <v>1900</v>
      </c>
      <c r="F44" s="263">
        <f t="shared" si="6"/>
        <v>22</v>
      </c>
      <c r="G44" s="263">
        <f t="shared" si="6"/>
        <v>1766</v>
      </c>
      <c r="H44" s="264">
        <f>SUM(H41:H43)</f>
        <v>1788</v>
      </c>
      <c r="I44" s="265">
        <f>SUM(I41:I43)</f>
        <v>20</v>
      </c>
    </row>
    <row r="45" spans="2:9" ht="19.149999999999999" hidden="1" customHeight="1" outlineLevel="2" x14ac:dyDescent="0.25">
      <c r="B45" s="111" t="s">
        <v>80</v>
      </c>
      <c r="C45" s="112">
        <v>1</v>
      </c>
      <c r="D45" s="263">
        <v>911</v>
      </c>
      <c r="E45" s="266">
        <v>874</v>
      </c>
      <c r="F45" s="267">
        <v>37</v>
      </c>
      <c r="G45" s="267">
        <v>448</v>
      </c>
      <c r="H45" s="264">
        <f t="shared" si="0"/>
        <v>485</v>
      </c>
      <c r="I45" s="268">
        <v>5</v>
      </c>
    </row>
    <row r="46" spans="2:9" ht="19.149999999999999" hidden="1" customHeight="1" outlineLevel="2" x14ac:dyDescent="0.25">
      <c r="B46" s="111" t="s">
        <v>80</v>
      </c>
      <c r="C46" s="112">
        <v>2</v>
      </c>
      <c r="D46" s="263">
        <v>928</v>
      </c>
      <c r="E46" s="266">
        <v>928</v>
      </c>
      <c r="F46" s="267">
        <v>0</v>
      </c>
      <c r="G46" s="267">
        <v>496</v>
      </c>
      <c r="H46" s="264">
        <f t="shared" si="0"/>
        <v>496</v>
      </c>
      <c r="I46" s="268">
        <v>3</v>
      </c>
    </row>
    <row r="47" spans="2:9" ht="19.149999999999999" hidden="1" customHeight="1" outlineLevel="2" x14ac:dyDescent="0.25">
      <c r="B47" s="111" t="s">
        <v>80</v>
      </c>
      <c r="C47" s="112">
        <v>3</v>
      </c>
      <c r="D47" s="263">
        <v>889</v>
      </c>
      <c r="E47" s="266">
        <v>880</v>
      </c>
      <c r="F47" s="267">
        <v>9</v>
      </c>
      <c r="G47" s="267">
        <v>649</v>
      </c>
      <c r="H47" s="264">
        <f t="shared" si="0"/>
        <v>658</v>
      </c>
      <c r="I47" s="268">
        <v>7</v>
      </c>
    </row>
    <row r="48" spans="2:9" ht="19.149999999999999" hidden="1" customHeight="1" outlineLevel="2" x14ac:dyDescent="0.25">
      <c r="B48" s="111" t="s">
        <v>80</v>
      </c>
      <c r="C48" s="112">
        <v>4</v>
      </c>
      <c r="D48" s="263">
        <v>980</v>
      </c>
      <c r="E48" s="266">
        <v>972</v>
      </c>
      <c r="F48" s="267">
        <v>8</v>
      </c>
      <c r="G48" s="267">
        <v>670</v>
      </c>
      <c r="H48" s="264">
        <f t="shared" si="0"/>
        <v>678</v>
      </c>
      <c r="I48" s="268">
        <v>7</v>
      </c>
    </row>
    <row r="49" spans="2:9" ht="19.149999999999999" hidden="1" customHeight="1" outlineLevel="2" x14ac:dyDescent="0.25">
      <c r="B49" s="111" t="s">
        <v>80</v>
      </c>
      <c r="C49" s="112">
        <v>5</v>
      </c>
      <c r="D49" s="263">
        <v>986</v>
      </c>
      <c r="E49" s="266">
        <v>976</v>
      </c>
      <c r="F49" s="267">
        <v>10</v>
      </c>
      <c r="G49" s="267">
        <v>703</v>
      </c>
      <c r="H49" s="264">
        <f t="shared" si="0"/>
        <v>713</v>
      </c>
      <c r="I49" s="268">
        <v>8</v>
      </c>
    </row>
    <row r="50" spans="2:9" ht="19.149999999999999" hidden="1" customHeight="1" outlineLevel="2" x14ac:dyDescent="0.25">
      <c r="B50" s="111" t="s">
        <v>80</v>
      </c>
      <c r="C50" s="112">
        <v>6</v>
      </c>
      <c r="D50" s="263">
        <v>1000</v>
      </c>
      <c r="E50" s="266">
        <v>990</v>
      </c>
      <c r="F50" s="267">
        <v>10</v>
      </c>
      <c r="G50" s="267">
        <v>676</v>
      </c>
      <c r="H50" s="264">
        <f t="shared" si="0"/>
        <v>686</v>
      </c>
      <c r="I50" s="268">
        <v>3</v>
      </c>
    </row>
    <row r="51" spans="2:9" ht="19.149999999999999" hidden="1" customHeight="1" outlineLevel="2" x14ac:dyDescent="0.25">
      <c r="B51" s="111" t="s">
        <v>80</v>
      </c>
      <c r="C51" s="112">
        <v>7</v>
      </c>
      <c r="D51" s="263">
        <v>1031</v>
      </c>
      <c r="E51" s="266">
        <v>1020</v>
      </c>
      <c r="F51" s="267">
        <v>11</v>
      </c>
      <c r="G51" s="267">
        <v>550</v>
      </c>
      <c r="H51" s="264">
        <f t="shared" si="0"/>
        <v>561</v>
      </c>
      <c r="I51" s="268">
        <v>6</v>
      </c>
    </row>
    <row r="52" spans="2:9" ht="19.149999999999999" hidden="1" customHeight="1" outlineLevel="2" x14ac:dyDescent="0.25">
      <c r="B52" s="111" t="s">
        <v>80</v>
      </c>
      <c r="C52" s="112">
        <v>8</v>
      </c>
      <c r="D52" s="263">
        <v>1021</v>
      </c>
      <c r="E52" s="266">
        <v>1010</v>
      </c>
      <c r="F52" s="267">
        <v>11</v>
      </c>
      <c r="G52" s="267">
        <v>657</v>
      </c>
      <c r="H52" s="264">
        <f t="shared" si="0"/>
        <v>668</v>
      </c>
      <c r="I52" s="268">
        <v>7</v>
      </c>
    </row>
    <row r="53" spans="2:9" ht="19.149999999999999" hidden="1" customHeight="1" outlineLevel="2" x14ac:dyDescent="0.25">
      <c r="B53" s="111" t="s">
        <v>80</v>
      </c>
      <c r="C53" s="112">
        <v>9</v>
      </c>
      <c r="D53" s="263">
        <v>1059</v>
      </c>
      <c r="E53" s="266">
        <v>1059</v>
      </c>
      <c r="F53" s="267">
        <v>0</v>
      </c>
      <c r="G53" s="267">
        <v>934</v>
      </c>
      <c r="H53" s="264">
        <f t="shared" si="0"/>
        <v>934</v>
      </c>
      <c r="I53" s="268">
        <v>10</v>
      </c>
    </row>
    <row r="54" spans="2:9" ht="19.149999999999999" hidden="1" customHeight="1" outlineLevel="2" x14ac:dyDescent="0.25">
      <c r="B54" s="111" t="s">
        <v>80</v>
      </c>
      <c r="C54" s="112">
        <v>10</v>
      </c>
      <c r="D54" s="263">
        <v>984</v>
      </c>
      <c r="E54" s="266">
        <v>974</v>
      </c>
      <c r="F54" s="267">
        <v>10</v>
      </c>
      <c r="G54" s="267">
        <v>797</v>
      </c>
      <c r="H54" s="264">
        <f t="shared" si="0"/>
        <v>807</v>
      </c>
      <c r="I54" s="268">
        <v>9</v>
      </c>
    </row>
    <row r="55" spans="2:9" ht="19.149999999999999" hidden="1" customHeight="1" outlineLevel="2" x14ac:dyDescent="0.25">
      <c r="B55" s="111" t="s">
        <v>80</v>
      </c>
      <c r="C55" s="112">
        <v>11</v>
      </c>
      <c r="D55" s="263">
        <v>889</v>
      </c>
      <c r="E55" s="266">
        <v>878</v>
      </c>
      <c r="F55" s="267">
        <v>11</v>
      </c>
      <c r="G55" s="267">
        <v>509</v>
      </c>
      <c r="H55" s="264">
        <f t="shared" si="0"/>
        <v>520</v>
      </c>
      <c r="I55" s="268">
        <v>5</v>
      </c>
    </row>
    <row r="56" spans="2:9" ht="19.149999999999999" hidden="1" customHeight="1" outlineLevel="2" x14ac:dyDescent="0.25">
      <c r="B56" s="111" t="s">
        <v>80</v>
      </c>
      <c r="C56" s="112">
        <v>12</v>
      </c>
      <c r="D56" s="263">
        <v>1057</v>
      </c>
      <c r="E56" s="266">
        <v>1046</v>
      </c>
      <c r="F56" s="267">
        <v>11</v>
      </c>
      <c r="G56" s="267">
        <v>876</v>
      </c>
      <c r="H56" s="264">
        <f t="shared" si="0"/>
        <v>887</v>
      </c>
      <c r="I56" s="268">
        <v>9</v>
      </c>
    </row>
    <row r="57" spans="2:9" ht="19.149999999999999" hidden="1" customHeight="1" outlineLevel="2" x14ac:dyDescent="0.25">
      <c r="B57" s="111" t="s">
        <v>80</v>
      </c>
      <c r="C57" s="112">
        <v>13</v>
      </c>
      <c r="D57" s="263">
        <v>1027</v>
      </c>
      <c r="E57" s="266">
        <v>1016</v>
      </c>
      <c r="F57" s="267">
        <v>11</v>
      </c>
      <c r="G57" s="267">
        <v>746</v>
      </c>
      <c r="H57" s="264">
        <f t="shared" si="0"/>
        <v>757</v>
      </c>
      <c r="I57" s="268">
        <v>7</v>
      </c>
    </row>
    <row r="58" spans="2:9" ht="19.149999999999999" hidden="1" customHeight="1" outlineLevel="2" x14ac:dyDescent="0.25">
      <c r="B58" s="111" t="s">
        <v>80</v>
      </c>
      <c r="C58" s="112" t="s">
        <v>14</v>
      </c>
      <c r="D58" s="263">
        <v>14</v>
      </c>
      <c r="E58" s="266"/>
      <c r="F58" s="267">
        <v>14</v>
      </c>
      <c r="G58" s="267"/>
      <c r="H58" s="264">
        <f t="shared" si="0"/>
        <v>14</v>
      </c>
      <c r="I58" s="268">
        <v>1</v>
      </c>
    </row>
    <row r="59" spans="2:9" ht="19.149999999999999" customHeight="1" outlineLevel="1" collapsed="1" x14ac:dyDescent="0.25">
      <c r="B59" s="113" t="s">
        <v>80</v>
      </c>
      <c r="C59" s="150"/>
      <c r="D59" s="263">
        <f t="shared" ref="D59:G59" si="7">SUM(D45:D58)</f>
        <v>12776</v>
      </c>
      <c r="E59" s="263">
        <f t="shared" si="7"/>
        <v>12623</v>
      </c>
      <c r="F59" s="263">
        <f t="shared" si="7"/>
        <v>153</v>
      </c>
      <c r="G59" s="263">
        <f t="shared" si="7"/>
        <v>8711</v>
      </c>
      <c r="H59" s="264">
        <f>SUM(H45:H58)</f>
        <v>8864</v>
      </c>
      <c r="I59" s="265">
        <f>SUM(I45:I58)</f>
        <v>87</v>
      </c>
    </row>
    <row r="60" spans="2:9" ht="19.149999999999999" hidden="1" customHeight="1" outlineLevel="2" x14ac:dyDescent="0.25">
      <c r="B60" s="111" t="s">
        <v>81</v>
      </c>
      <c r="C60" s="112">
        <v>1</v>
      </c>
      <c r="D60" s="263">
        <v>1111</v>
      </c>
      <c r="E60" s="266">
        <v>1100</v>
      </c>
      <c r="F60" s="267">
        <v>11</v>
      </c>
      <c r="G60" s="267">
        <v>792</v>
      </c>
      <c r="H60" s="264">
        <f t="shared" si="0"/>
        <v>803</v>
      </c>
      <c r="I60" s="268">
        <v>5</v>
      </c>
    </row>
    <row r="61" spans="2:9" ht="19.149999999999999" hidden="1" customHeight="1" outlineLevel="2" x14ac:dyDescent="0.25">
      <c r="B61" s="111" t="s">
        <v>81</v>
      </c>
      <c r="C61" s="112">
        <v>2</v>
      </c>
      <c r="D61" s="263">
        <v>1172</v>
      </c>
      <c r="E61" s="266">
        <v>1156</v>
      </c>
      <c r="F61" s="267">
        <v>16</v>
      </c>
      <c r="G61" s="267">
        <v>610</v>
      </c>
      <c r="H61" s="264">
        <f t="shared" si="0"/>
        <v>626</v>
      </c>
      <c r="I61" s="268">
        <v>12</v>
      </c>
    </row>
    <row r="62" spans="2:9" ht="19.149999999999999" hidden="1" customHeight="1" outlineLevel="2" x14ac:dyDescent="0.25">
      <c r="B62" s="111" t="s">
        <v>81</v>
      </c>
      <c r="C62" s="112">
        <v>3</v>
      </c>
      <c r="D62" s="263">
        <v>1063</v>
      </c>
      <c r="E62" s="266">
        <v>1050</v>
      </c>
      <c r="F62" s="267">
        <v>13</v>
      </c>
      <c r="G62" s="267">
        <v>654</v>
      </c>
      <c r="H62" s="264">
        <f t="shared" si="0"/>
        <v>667</v>
      </c>
      <c r="I62" s="268">
        <v>7</v>
      </c>
    </row>
    <row r="63" spans="2:9" ht="19.149999999999999" hidden="1" customHeight="1" outlineLevel="2" x14ac:dyDescent="0.25">
      <c r="B63" s="111" t="s">
        <v>81</v>
      </c>
      <c r="C63" s="112">
        <v>4</v>
      </c>
      <c r="D63" s="263">
        <v>1239</v>
      </c>
      <c r="E63" s="266">
        <v>1224</v>
      </c>
      <c r="F63" s="267">
        <v>15</v>
      </c>
      <c r="G63" s="267">
        <v>972</v>
      </c>
      <c r="H63" s="264">
        <f t="shared" si="0"/>
        <v>987</v>
      </c>
      <c r="I63" s="268">
        <v>10</v>
      </c>
    </row>
    <row r="64" spans="2:9" ht="19.149999999999999" hidden="1" customHeight="1" outlineLevel="2" x14ac:dyDescent="0.25">
      <c r="B64" s="111" t="s">
        <v>81</v>
      </c>
      <c r="C64" s="112">
        <v>5</v>
      </c>
      <c r="D64" s="263">
        <v>1218</v>
      </c>
      <c r="E64" s="266">
        <v>1206</v>
      </c>
      <c r="F64" s="267">
        <v>12</v>
      </c>
      <c r="G64" s="267">
        <v>839</v>
      </c>
      <c r="H64" s="264">
        <f t="shared" si="0"/>
        <v>851</v>
      </c>
      <c r="I64" s="268">
        <v>9</v>
      </c>
    </row>
    <row r="65" spans="2:9" ht="19.149999999999999" hidden="1" customHeight="1" outlineLevel="2" x14ac:dyDescent="0.25">
      <c r="B65" s="111" t="s">
        <v>81</v>
      </c>
      <c r="C65" s="112">
        <v>6</v>
      </c>
      <c r="D65" s="263">
        <v>1305</v>
      </c>
      <c r="E65" s="266">
        <v>1286</v>
      </c>
      <c r="F65" s="267">
        <v>19</v>
      </c>
      <c r="G65" s="267">
        <v>925</v>
      </c>
      <c r="H65" s="264">
        <f t="shared" si="0"/>
        <v>944</v>
      </c>
      <c r="I65" s="268">
        <v>5</v>
      </c>
    </row>
    <row r="66" spans="2:9" ht="19.149999999999999" hidden="1" customHeight="1" outlineLevel="2" x14ac:dyDescent="0.25">
      <c r="B66" s="111" t="s">
        <v>81</v>
      </c>
      <c r="C66" s="112">
        <v>7</v>
      </c>
      <c r="D66" s="263">
        <v>1326</v>
      </c>
      <c r="E66" s="266">
        <v>1310</v>
      </c>
      <c r="F66" s="267">
        <v>16</v>
      </c>
      <c r="G66" s="267">
        <v>1175</v>
      </c>
      <c r="H66" s="264">
        <f t="shared" si="0"/>
        <v>1191</v>
      </c>
      <c r="I66" s="268">
        <v>12</v>
      </c>
    </row>
    <row r="67" spans="2:9" ht="19.149999999999999" hidden="1" customHeight="1" outlineLevel="2" x14ac:dyDescent="0.25">
      <c r="B67" s="111" t="s">
        <v>81</v>
      </c>
      <c r="C67" s="112">
        <v>8</v>
      </c>
      <c r="D67" s="263">
        <v>1212</v>
      </c>
      <c r="E67" s="266">
        <v>1200</v>
      </c>
      <c r="F67" s="267">
        <v>12</v>
      </c>
      <c r="G67" s="267">
        <v>765</v>
      </c>
      <c r="H67" s="264">
        <f t="shared" si="0"/>
        <v>777</v>
      </c>
      <c r="I67" s="268">
        <v>2</v>
      </c>
    </row>
    <row r="68" spans="2:9" ht="19.149999999999999" hidden="1" customHeight="1" outlineLevel="2" x14ac:dyDescent="0.25">
      <c r="B68" s="111" t="s">
        <v>81</v>
      </c>
      <c r="C68" s="112">
        <v>9</v>
      </c>
      <c r="D68" s="263">
        <v>1077</v>
      </c>
      <c r="E68" s="266">
        <v>1062</v>
      </c>
      <c r="F68" s="267">
        <v>15</v>
      </c>
      <c r="G68" s="267">
        <v>950</v>
      </c>
      <c r="H68" s="264">
        <f t="shared" si="0"/>
        <v>965</v>
      </c>
      <c r="I68" s="268">
        <v>9</v>
      </c>
    </row>
    <row r="69" spans="2:9" ht="19.149999999999999" hidden="1" customHeight="1" outlineLevel="2" x14ac:dyDescent="0.25">
      <c r="B69" s="111" t="s">
        <v>81</v>
      </c>
      <c r="C69" s="112" t="s">
        <v>14</v>
      </c>
      <c r="D69" s="263">
        <v>10</v>
      </c>
      <c r="E69" s="266"/>
      <c r="F69" s="267">
        <v>10</v>
      </c>
      <c r="G69" s="267"/>
      <c r="H69" s="264">
        <f t="shared" si="0"/>
        <v>10</v>
      </c>
      <c r="I69" s="268">
        <v>1</v>
      </c>
    </row>
    <row r="70" spans="2:9" ht="19.149999999999999" customHeight="1" outlineLevel="1" collapsed="1" x14ac:dyDescent="0.25">
      <c r="B70" s="113" t="s">
        <v>81</v>
      </c>
      <c r="C70" s="150"/>
      <c r="D70" s="263">
        <f t="shared" ref="D70:G70" si="8">SUM(D60:D69)</f>
        <v>10733</v>
      </c>
      <c r="E70" s="263">
        <f t="shared" si="8"/>
        <v>10594</v>
      </c>
      <c r="F70" s="263">
        <f t="shared" si="8"/>
        <v>139</v>
      </c>
      <c r="G70" s="263">
        <f t="shared" si="8"/>
        <v>7682</v>
      </c>
      <c r="H70" s="264">
        <f>SUM(H60:H69)</f>
        <v>7821</v>
      </c>
      <c r="I70" s="265">
        <f>SUM(I60:I69)</f>
        <v>72</v>
      </c>
    </row>
    <row r="71" spans="2:9" ht="19.149999999999999" hidden="1" customHeight="1" outlineLevel="2" x14ac:dyDescent="0.25">
      <c r="B71" s="111" t="s">
        <v>82</v>
      </c>
      <c r="C71" s="112">
        <v>1</v>
      </c>
      <c r="D71" s="263">
        <v>1063</v>
      </c>
      <c r="E71" s="266">
        <v>1052</v>
      </c>
      <c r="F71" s="267">
        <v>11</v>
      </c>
      <c r="G71" s="267">
        <v>884</v>
      </c>
      <c r="H71" s="264">
        <f t="shared" si="0"/>
        <v>895</v>
      </c>
      <c r="I71" s="268">
        <v>9</v>
      </c>
    </row>
    <row r="72" spans="2:9" ht="19.149999999999999" hidden="1" customHeight="1" outlineLevel="2" x14ac:dyDescent="0.25">
      <c r="B72" s="111" t="s">
        <v>82</v>
      </c>
      <c r="C72" s="112">
        <v>2</v>
      </c>
      <c r="D72" s="263">
        <v>1372</v>
      </c>
      <c r="E72" s="266">
        <v>1350</v>
      </c>
      <c r="F72" s="267">
        <v>22</v>
      </c>
      <c r="G72" s="267">
        <v>1205</v>
      </c>
      <c r="H72" s="264">
        <f t="shared" si="0"/>
        <v>1227</v>
      </c>
      <c r="I72" s="268">
        <v>14</v>
      </c>
    </row>
    <row r="73" spans="2:9" ht="19.149999999999999" hidden="1" customHeight="1" outlineLevel="2" x14ac:dyDescent="0.25">
      <c r="B73" s="111" t="s">
        <v>82</v>
      </c>
      <c r="C73" s="112">
        <v>3</v>
      </c>
      <c r="D73" s="263">
        <v>1398</v>
      </c>
      <c r="E73" s="266">
        <v>1398</v>
      </c>
      <c r="F73" s="267">
        <v>0</v>
      </c>
      <c r="G73" s="267">
        <v>1253</v>
      </c>
      <c r="H73" s="264">
        <f t="shared" si="0"/>
        <v>1253</v>
      </c>
      <c r="I73" s="268">
        <v>13</v>
      </c>
    </row>
    <row r="74" spans="2:9" ht="19.149999999999999" hidden="1" customHeight="1" outlineLevel="2" x14ac:dyDescent="0.25">
      <c r="B74" s="111" t="s">
        <v>82</v>
      </c>
      <c r="C74" s="112">
        <v>4</v>
      </c>
      <c r="D74" s="263">
        <v>938</v>
      </c>
      <c r="E74" s="266">
        <v>926</v>
      </c>
      <c r="F74" s="267">
        <v>12</v>
      </c>
      <c r="G74" s="267">
        <v>892</v>
      </c>
      <c r="H74" s="264">
        <f t="shared" ref="H74:H137" si="9">SUM(F74:G74)</f>
        <v>904</v>
      </c>
      <c r="I74" s="268">
        <v>9</v>
      </c>
    </row>
    <row r="75" spans="2:9" ht="19.149999999999999" hidden="1" customHeight="1" outlineLevel="2" x14ac:dyDescent="0.25">
      <c r="B75" s="111" t="s">
        <v>82</v>
      </c>
      <c r="C75" s="112">
        <v>5</v>
      </c>
      <c r="D75" s="263">
        <v>901</v>
      </c>
      <c r="E75" s="266">
        <v>892</v>
      </c>
      <c r="F75" s="267">
        <v>9</v>
      </c>
      <c r="G75" s="267">
        <v>812</v>
      </c>
      <c r="H75" s="264">
        <f t="shared" si="9"/>
        <v>821</v>
      </c>
      <c r="I75" s="268">
        <v>6</v>
      </c>
    </row>
    <row r="76" spans="2:9" ht="19.149999999999999" hidden="1" customHeight="1" outlineLevel="2" x14ac:dyDescent="0.25">
      <c r="B76" s="111" t="s">
        <v>82</v>
      </c>
      <c r="C76" s="112">
        <v>6</v>
      </c>
      <c r="D76" s="263">
        <v>1128</v>
      </c>
      <c r="E76" s="266">
        <v>1110</v>
      </c>
      <c r="F76" s="267">
        <v>18</v>
      </c>
      <c r="G76" s="267">
        <v>1032</v>
      </c>
      <c r="H76" s="264">
        <f t="shared" si="9"/>
        <v>1050</v>
      </c>
      <c r="I76" s="268">
        <v>11</v>
      </c>
    </row>
    <row r="77" spans="2:9" ht="19.149999999999999" hidden="1" customHeight="1" outlineLevel="2" x14ac:dyDescent="0.25">
      <c r="B77" s="111" t="s">
        <v>82</v>
      </c>
      <c r="C77" s="112">
        <v>7</v>
      </c>
      <c r="D77" s="263">
        <v>1285</v>
      </c>
      <c r="E77" s="266">
        <v>1272</v>
      </c>
      <c r="F77" s="267">
        <v>13</v>
      </c>
      <c r="G77" s="267">
        <v>1270</v>
      </c>
      <c r="H77" s="264">
        <f t="shared" si="9"/>
        <v>1283</v>
      </c>
      <c r="I77" s="268">
        <v>13</v>
      </c>
    </row>
    <row r="78" spans="2:9" ht="19.149999999999999" hidden="1" customHeight="1" outlineLevel="2" x14ac:dyDescent="0.25">
      <c r="B78" s="111" t="s">
        <v>82</v>
      </c>
      <c r="C78" s="112">
        <v>8</v>
      </c>
      <c r="D78" s="263">
        <v>978</v>
      </c>
      <c r="E78" s="266">
        <v>978</v>
      </c>
      <c r="F78" s="267">
        <v>0</v>
      </c>
      <c r="G78" s="267">
        <v>849</v>
      </c>
      <c r="H78" s="264">
        <f t="shared" si="9"/>
        <v>849</v>
      </c>
      <c r="I78" s="268">
        <v>9</v>
      </c>
    </row>
    <row r="79" spans="2:9" ht="19.149999999999999" hidden="1" customHeight="1" outlineLevel="2" x14ac:dyDescent="0.25">
      <c r="B79" s="111" t="s">
        <v>82</v>
      </c>
      <c r="C79" s="112">
        <v>9</v>
      </c>
      <c r="D79" s="263">
        <v>958</v>
      </c>
      <c r="E79" s="266">
        <v>948</v>
      </c>
      <c r="F79" s="267">
        <v>10</v>
      </c>
      <c r="G79" s="267">
        <v>872</v>
      </c>
      <c r="H79" s="264">
        <f t="shared" si="9"/>
        <v>882</v>
      </c>
      <c r="I79" s="268">
        <v>9</v>
      </c>
    </row>
    <row r="80" spans="2:9" ht="19.149999999999999" hidden="1" customHeight="1" outlineLevel="2" x14ac:dyDescent="0.25">
      <c r="B80" s="111" t="s">
        <v>82</v>
      </c>
      <c r="C80" s="112">
        <v>10</v>
      </c>
      <c r="D80" s="263">
        <v>1128</v>
      </c>
      <c r="E80" s="266">
        <v>1110</v>
      </c>
      <c r="F80" s="267">
        <v>18</v>
      </c>
      <c r="G80" s="267">
        <v>1056</v>
      </c>
      <c r="H80" s="264">
        <f t="shared" si="9"/>
        <v>1074</v>
      </c>
      <c r="I80" s="268">
        <v>11</v>
      </c>
    </row>
    <row r="81" spans="2:9" ht="19.149999999999999" hidden="1" customHeight="1" outlineLevel="2" x14ac:dyDescent="0.25">
      <c r="B81" s="111" t="s">
        <v>82</v>
      </c>
      <c r="C81" s="112">
        <v>11</v>
      </c>
      <c r="D81" s="263">
        <v>1079</v>
      </c>
      <c r="E81" s="266">
        <v>1058</v>
      </c>
      <c r="F81" s="267">
        <v>21</v>
      </c>
      <c r="G81" s="267">
        <v>977</v>
      </c>
      <c r="H81" s="264">
        <f t="shared" si="9"/>
        <v>998</v>
      </c>
      <c r="I81" s="268">
        <v>9</v>
      </c>
    </row>
    <row r="82" spans="2:9" ht="19.149999999999999" hidden="1" customHeight="1" outlineLevel="2" x14ac:dyDescent="0.25">
      <c r="B82" s="111" t="s">
        <v>82</v>
      </c>
      <c r="C82" s="112">
        <v>12</v>
      </c>
      <c r="D82" s="263">
        <v>1061</v>
      </c>
      <c r="E82" s="266">
        <v>1040</v>
      </c>
      <c r="F82" s="267">
        <v>21</v>
      </c>
      <c r="G82" s="267">
        <v>934</v>
      </c>
      <c r="H82" s="264">
        <f t="shared" si="9"/>
        <v>955</v>
      </c>
      <c r="I82" s="268">
        <v>10</v>
      </c>
    </row>
    <row r="83" spans="2:9" ht="19.149999999999999" hidden="1" customHeight="1" outlineLevel="2" x14ac:dyDescent="0.25">
      <c r="B83" s="111" t="s">
        <v>82</v>
      </c>
      <c r="C83" s="112">
        <v>13</v>
      </c>
      <c r="D83" s="263">
        <v>1269</v>
      </c>
      <c r="E83" s="266">
        <v>1254</v>
      </c>
      <c r="F83" s="267">
        <v>15</v>
      </c>
      <c r="G83" s="267">
        <v>1191</v>
      </c>
      <c r="H83" s="264">
        <f t="shared" si="9"/>
        <v>1206</v>
      </c>
      <c r="I83" s="268">
        <v>12</v>
      </c>
    </row>
    <row r="84" spans="2:9" ht="19.149999999999999" hidden="1" customHeight="1" outlineLevel="2" x14ac:dyDescent="0.25">
      <c r="B84" s="111" t="s">
        <v>82</v>
      </c>
      <c r="C84" s="112">
        <v>14</v>
      </c>
      <c r="D84" s="263">
        <v>932</v>
      </c>
      <c r="E84" s="266">
        <v>918</v>
      </c>
      <c r="F84" s="267">
        <v>14</v>
      </c>
      <c r="G84" s="267">
        <v>855</v>
      </c>
      <c r="H84" s="264">
        <f t="shared" si="9"/>
        <v>869</v>
      </c>
      <c r="I84" s="268">
        <v>9</v>
      </c>
    </row>
    <row r="85" spans="2:9" ht="19.149999999999999" hidden="1" customHeight="1" outlineLevel="2" x14ac:dyDescent="0.25">
      <c r="B85" s="111" t="s">
        <v>82</v>
      </c>
      <c r="C85" s="112">
        <v>15</v>
      </c>
      <c r="D85" s="263">
        <v>1253</v>
      </c>
      <c r="E85" s="266">
        <v>1234</v>
      </c>
      <c r="F85" s="267">
        <v>19</v>
      </c>
      <c r="G85" s="267">
        <v>1232</v>
      </c>
      <c r="H85" s="264">
        <f t="shared" si="9"/>
        <v>1251</v>
      </c>
      <c r="I85" s="268">
        <v>13</v>
      </c>
    </row>
    <row r="86" spans="2:9" ht="19.149999999999999" hidden="1" customHeight="1" outlineLevel="2" x14ac:dyDescent="0.25">
      <c r="B86" s="111" t="s">
        <v>82</v>
      </c>
      <c r="C86" s="112">
        <v>16</v>
      </c>
      <c r="D86" s="263">
        <v>1142</v>
      </c>
      <c r="E86" s="266">
        <v>1128</v>
      </c>
      <c r="F86" s="267">
        <v>14</v>
      </c>
      <c r="G86" s="267">
        <v>977</v>
      </c>
      <c r="H86" s="264">
        <f t="shared" si="9"/>
        <v>991</v>
      </c>
      <c r="I86" s="268">
        <v>10</v>
      </c>
    </row>
    <row r="87" spans="2:9" ht="19.149999999999999" hidden="1" customHeight="1" outlineLevel="2" x14ac:dyDescent="0.25">
      <c r="B87" s="111" t="s">
        <v>82</v>
      </c>
      <c r="C87" s="112">
        <v>17</v>
      </c>
      <c r="D87" s="263">
        <v>1043</v>
      </c>
      <c r="E87" s="266">
        <v>1030</v>
      </c>
      <c r="F87" s="267">
        <v>13</v>
      </c>
      <c r="G87" s="267">
        <v>930</v>
      </c>
      <c r="H87" s="264">
        <f t="shared" si="9"/>
        <v>943</v>
      </c>
      <c r="I87" s="268">
        <v>10</v>
      </c>
    </row>
    <row r="88" spans="2:9" ht="19.149999999999999" hidden="1" customHeight="1" outlineLevel="2" x14ac:dyDescent="0.25">
      <c r="B88" s="111" t="s">
        <v>82</v>
      </c>
      <c r="C88" s="112">
        <v>18</v>
      </c>
      <c r="D88" s="263">
        <v>1134</v>
      </c>
      <c r="E88" s="266">
        <v>1134</v>
      </c>
      <c r="F88" s="267">
        <v>0</v>
      </c>
      <c r="G88" s="267">
        <v>984</v>
      </c>
      <c r="H88" s="264">
        <f t="shared" si="9"/>
        <v>984</v>
      </c>
      <c r="I88" s="268">
        <v>9</v>
      </c>
    </row>
    <row r="89" spans="2:9" ht="19.149999999999999" hidden="1" customHeight="1" outlineLevel="2" x14ac:dyDescent="0.25">
      <c r="B89" s="111" t="s">
        <v>82</v>
      </c>
      <c r="C89" s="112">
        <v>19</v>
      </c>
      <c r="D89" s="263">
        <v>1039</v>
      </c>
      <c r="E89" s="266">
        <v>1026</v>
      </c>
      <c r="F89" s="267">
        <v>13</v>
      </c>
      <c r="G89" s="267">
        <v>1020</v>
      </c>
      <c r="H89" s="264">
        <f t="shared" si="9"/>
        <v>1033</v>
      </c>
      <c r="I89" s="268">
        <v>11</v>
      </c>
    </row>
    <row r="90" spans="2:9" ht="19.149999999999999" hidden="1" customHeight="1" outlineLevel="2" x14ac:dyDescent="0.25">
      <c r="B90" s="111" t="s">
        <v>82</v>
      </c>
      <c r="C90" s="112">
        <v>20</v>
      </c>
      <c r="D90" s="263">
        <v>968</v>
      </c>
      <c r="E90" s="266">
        <v>968</v>
      </c>
      <c r="F90" s="267">
        <v>0</v>
      </c>
      <c r="G90" s="267">
        <v>745</v>
      </c>
      <c r="H90" s="264">
        <f t="shared" si="9"/>
        <v>745</v>
      </c>
      <c r="I90" s="268">
        <v>8</v>
      </c>
    </row>
    <row r="91" spans="2:9" ht="19.149999999999999" hidden="1" customHeight="1" outlineLevel="2" x14ac:dyDescent="0.25">
      <c r="B91" s="111" t="s">
        <v>82</v>
      </c>
      <c r="C91" s="112">
        <v>21</v>
      </c>
      <c r="D91" s="263">
        <v>982</v>
      </c>
      <c r="E91" s="266">
        <v>982</v>
      </c>
      <c r="F91" s="267">
        <v>0</v>
      </c>
      <c r="G91" s="267">
        <v>866</v>
      </c>
      <c r="H91" s="264">
        <f t="shared" si="9"/>
        <v>866</v>
      </c>
      <c r="I91" s="268">
        <v>9</v>
      </c>
    </row>
    <row r="92" spans="2:9" ht="19.149999999999999" hidden="1" customHeight="1" outlineLevel="2" x14ac:dyDescent="0.25">
      <c r="B92" s="111" t="s">
        <v>82</v>
      </c>
      <c r="C92" s="112">
        <v>22</v>
      </c>
      <c r="D92" s="263">
        <v>911</v>
      </c>
      <c r="E92" s="266">
        <v>886</v>
      </c>
      <c r="F92" s="267">
        <v>25</v>
      </c>
      <c r="G92" s="267">
        <v>845</v>
      </c>
      <c r="H92" s="264">
        <f t="shared" si="9"/>
        <v>870</v>
      </c>
      <c r="I92" s="268">
        <v>9</v>
      </c>
    </row>
    <row r="93" spans="2:9" ht="19.149999999999999" hidden="1" customHeight="1" outlineLevel="2" x14ac:dyDescent="0.25">
      <c r="B93" s="111" t="s">
        <v>82</v>
      </c>
      <c r="C93" s="112">
        <v>23</v>
      </c>
      <c r="D93" s="263">
        <v>1227</v>
      </c>
      <c r="E93" s="266">
        <v>1204</v>
      </c>
      <c r="F93" s="267">
        <v>23</v>
      </c>
      <c r="G93" s="267">
        <v>1046</v>
      </c>
      <c r="H93" s="264">
        <f t="shared" si="9"/>
        <v>1069</v>
      </c>
      <c r="I93" s="268">
        <v>11</v>
      </c>
    </row>
    <row r="94" spans="2:9" ht="19.149999999999999" hidden="1" customHeight="1" outlineLevel="2" x14ac:dyDescent="0.25">
      <c r="B94" s="111" t="s">
        <v>82</v>
      </c>
      <c r="C94" s="112">
        <v>24</v>
      </c>
      <c r="D94" s="263">
        <v>1172</v>
      </c>
      <c r="E94" s="266">
        <v>1172</v>
      </c>
      <c r="F94" s="267">
        <v>0</v>
      </c>
      <c r="G94" s="267">
        <v>1049</v>
      </c>
      <c r="H94" s="264">
        <f t="shared" si="9"/>
        <v>1049</v>
      </c>
      <c r="I94" s="268">
        <v>11</v>
      </c>
    </row>
    <row r="95" spans="2:9" ht="19.149999999999999" hidden="1" customHeight="1" outlineLevel="2" x14ac:dyDescent="0.25">
      <c r="B95" s="111" t="s">
        <v>82</v>
      </c>
      <c r="C95" s="112" t="s">
        <v>14</v>
      </c>
      <c r="D95" s="263">
        <v>6</v>
      </c>
      <c r="E95" s="266"/>
      <c r="F95" s="267">
        <v>6</v>
      </c>
      <c r="G95" s="267"/>
      <c r="H95" s="264">
        <f t="shared" si="9"/>
        <v>6</v>
      </c>
      <c r="I95" s="268">
        <v>1</v>
      </c>
    </row>
    <row r="96" spans="2:9" ht="19.149999999999999" customHeight="1" outlineLevel="1" collapsed="1" x14ac:dyDescent="0.25">
      <c r="B96" s="113" t="s">
        <v>82</v>
      </c>
      <c r="C96" s="150"/>
      <c r="D96" s="263">
        <f t="shared" ref="D96:G96" si="10">SUM(D71:D95)</f>
        <v>26367</v>
      </c>
      <c r="E96" s="263">
        <f t="shared" si="10"/>
        <v>26070</v>
      </c>
      <c r="F96" s="263">
        <f t="shared" si="10"/>
        <v>297</v>
      </c>
      <c r="G96" s="263">
        <f t="shared" si="10"/>
        <v>23776</v>
      </c>
      <c r="H96" s="264">
        <f>SUM(H71:H95)</f>
        <v>24073</v>
      </c>
      <c r="I96" s="265">
        <f>SUM(I71:I95)</f>
        <v>246</v>
      </c>
    </row>
    <row r="97" spans="2:9" ht="19.149999999999999" hidden="1" customHeight="1" outlineLevel="2" x14ac:dyDescent="0.25">
      <c r="B97" s="111" t="s">
        <v>83</v>
      </c>
      <c r="C97" s="112">
        <v>1</v>
      </c>
      <c r="D97" s="263">
        <v>1330</v>
      </c>
      <c r="E97" s="266">
        <v>1314</v>
      </c>
      <c r="F97" s="267">
        <v>16</v>
      </c>
      <c r="G97" s="267">
        <v>1102</v>
      </c>
      <c r="H97" s="264">
        <f t="shared" si="9"/>
        <v>1118</v>
      </c>
      <c r="I97" s="268">
        <v>12</v>
      </c>
    </row>
    <row r="98" spans="2:9" ht="19.149999999999999" hidden="1" customHeight="1" outlineLevel="2" x14ac:dyDescent="0.25">
      <c r="B98" s="111" t="s">
        <v>83</v>
      </c>
      <c r="C98" s="112">
        <v>2</v>
      </c>
      <c r="D98" s="263">
        <v>1273</v>
      </c>
      <c r="E98" s="266">
        <v>1260</v>
      </c>
      <c r="F98" s="267">
        <v>13</v>
      </c>
      <c r="G98" s="267">
        <v>978</v>
      </c>
      <c r="H98" s="264">
        <f t="shared" si="9"/>
        <v>991</v>
      </c>
      <c r="I98" s="268">
        <v>4</v>
      </c>
    </row>
    <row r="99" spans="2:9" ht="19.149999999999999" hidden="1" customHeight="1" outlineLevel="2" x14ac:dyDescent="0.25">
      <c r="B99" s="111" t="s">
        <v>83</v>
      </c>
      <c r="C99" s="112">
        <v>3</v>
      </c>
      <c r="D99" s="263">
        <v>1289</v>
      </c>
      <c r="E99" s="266">
        <v>1276</v>
      </c>
      <c r="F99" s="267">
        <v>13</v>
      </c>
      <c r="G99" s="267">
        <v>972</v>
      </c>
      <c r="H99" s="264">
        <f t="shared" si="9"/>
        <v>985</v>
      </c>
      <c r="I99" s="268">
        <v>10</v>
      </c>
    </row>
    <row r="100" spans="2:9" ht="19.149999999999999" hidden="1" customHeight="1" outlineLevel="2" x14ac:dyDescent="0.25">
      <c r="B100" s="111" t="s">
        <v>83</v>
      </c>
      <c r="C100" s="112">
        <v>4</v>
      </c>
      <c r="D100" s="263">
        <v>1119</v>
      </c>
      <c r="E100" s="266">
        <v>1108</v>
      </c>
      <c r="F100" s="267">
        <v>11</v>
      </c>
      <c r="G100" s="267">
        <v>816</v>
      </c>
      <c r="H100" s="264">
        <f t="shared" si="9"/>
        <v>827</v>
      </c>
      <c r="I100" s="268">
        <v>8</v>
      </c>
    </row>
    <row r="101" spans="2:9" ht="19.149999999999999" hidden="1" customHeight="1" outlineLevel="2" x14ac:dyDescent="0.25">
      <c r="B101" s="111" t="s">
        <v>83</v>
      </c>
      <c r="C101" s="112" t="s">
        <v>14</v>
      </c>
      <c r="D101" s="263">
        <v>5</v>
      </c>
      <c r="E101" s="266"/>
      <c r="F101" s="267">
        <v>5</v>
      </c>
      <c r="G101" s="267"/>
      <c r="H101" s="264">
        <f t="shared" si="9"/>
        <v>5</v>
      </c>
      <c r="I101" s="268">
        <v>1</v>
      </c>
    </row>
    <row r="102" spans="2:9" ht="19.149999999999999" customHeight="1" outlineLevel="1" collapsed="1" x14ac:dyDescent="0.25">
      <c r="B102" s="113" t="s">
        <v>83</v>
      </c>
      <c r="C102" s="150"/>
      <c r="D102" s="263">
        <f t="shared" ref="D102:G102" si="11">SUM(D97:D101)</f>
        <v>5016</v>
      </c>
      <c r="E102" s="263">
        <f t="shared" si="11"/>
        <v>4958</v>
      </c>
      <c r="F102" s="263">
        <f t="shared" si="11"/>
        <v>58</v>
      </c>
      <c r="G102" s="263">
        <f t="shared" si="11"/>
        <v>3868</v>
      </c>
      <c r="H102" s="264">
        <f>SUM(H97:H101)</f>
        <v>3926</v>
      </c>
      <c r="I102" s="265">
        <f>SUM(I97:I101)</f>
        <v>35</v>
      </c>
    </row>
    <row r="103" spans="2:9" ht="19.149999999999999" hidden="1" customHeight="1" outlineLevel="2" x14ac:dyDescent="0.25">
      <c r="B103" s="111" t="s">
        <v>84</v>
      </c>
      <c r="C103" s="112">
        <v>1</v>
      </c>
      <c r="D103" s="263">
        <v>936</v>
      </c>
      <c r="E103" s="266">
        <v>926</v>
      </c>
      <c r="F103" s="267">
        <v>10</v>
      </c>
      <c r="G103" s="267">
        <v>842</v>
      </c>
      <c r="H103" s="264">
        <f t="shared" si="9"/>
        <v>852</v>
      </c>
      <c r="I103" s="268">
        <v>8</v>
      </c>
    </row>
    <row r="104" spans="2:9" ht="19.149999999999999" hidden="1" customHeight="1" outlineLevel="2" x14ac:dyDescent="0.25">
      <c r="B104" s="111" t="s">
        <v>84</v>
      </c>
      <c r="C104" s="112">
        <v>2</v>
      </c>
      <c r="D104" s="263">
        <v>1035</v>
      </c>
      <c r="E104" s="266">
        <v>1024</v>
      </c>
      <c r="F104" s="267">
        <v>11</v>
      </c>
      <c r="G104" s="267">
        <v>893</v>
      </c>
      <c r="H104" s="264">
        <f t="shared" si="9"/>
        <v>904</v>
      </c>
      <c r="I104" s="268">
        <v>9</v>
      </c>
    </row>
    <row r="105" spans="2:9" ht="19.149999999999999" hidden="1" customHeight="1" outlineLevel="2" x14ac:dyDescent="0.25">
      <c r="B105" s="111" t="s">
        <v>84</v>
      </c>
      <c r="C105" s="112">
        <v>3</v>
      </c>
      <c r="D105" s="263">
        <v>924</v>
      </c>
      <c r="E105" s="266">
        <v>912</v>
      </c>
      <c r="F105" s="267">
        <v>12</v>
      </c>
      <c r="G105" s="267">
        <v>821</v>
      </c>
      <c r="H105" s="264">
        <f t="shared" si="9"/>
        <v>833</v>
      </c>
      <c r="I105" s="268">
        <v>9</v>
      </c>
    </row>
    <row r="106" spans="2:9" ht="19.149999999999999" hidden="1" customHeight="1" outlineLevel="2" x14ac:dyDescent="0.25">
      <c r="B106" s="111" t="s">
        <v>84</v>
      </c>
      <c r="C106" s="112">
        <v>4</v>
      </c>
      <c r="D106" s="263">
        <v>950</v>
      </c>
      <c r="E106" s="266">
        <v>940</v>
      </c>
      <c r="F106" s="267">
        <v>10</v>
      </c>
      <c r="G106" s="267">
        <v>620</v>
      </c>
      <c r="H106" s="264">
        <f t="shared" si="9"/>
        <v>630</v>
      </c>
      <c r="I106" s="268">
        <v>7</v>
      </c>
    </row>
    <row r="107" spans="2:9" ht="19.149999999999999" hidden="1" customHeight="1" outlineLevel="2" x14ac:dyDescent="0.25">
      <c r="B107" s="111" t="s">
        <v>84</v>
      </c>
      <c r="C107" s="112">
        <v>5</v>
      </c>
      <c r="D107" s="263">
        <v>982</v>
      </c>
      <c r="E107" s="266">
        <v>966</v>
      </c>
      <c r="F107" s="267">
        <v>16</v>
      </c>
      <c r="G107" s="267">
        <v>932</v>
      </c>
      <c r="H107" s="264">
        <f t="shared" si="9"/>
        <v>948</v>
      </c>
      <c r="I107" s="268">
        <v>9</v>
      </c>
    </row>
    <row r="108" spans="2:9" ht="19.149999999999999" hidden="1" customHeight="1" outlineLevel="2" x14ac:dyDescent="0.25">
      <c r="B108" s="111" t="s">
        <v>84</v>
      </c>
      <c r="C108" s="112">
        <v>6</v>
      </c>
      <c r="D108" s="263">
        <v>968</v>
      </c>
      <c r="E108" s="266">
        <v>956</v>
      </c>
      <c r="F108" s="267">
        <v>12</v>
      </c>
      <c r="G108" s="267">
        <v>952</v>
      </c>
      <c r="H108" s="264">
        <f t="shared" si="9"/>
        <v>964</v>
      </c>
      <c r="I108" s="268">
        <v>10</v>
      </c>
    </row>
    <row r="109" spans="2:9" ht="19.149999999999999" hidden="1" customHeight="1" outlineLevel="2" x14ac:dyDescent="0.25">
      <c r="B109" s="111" t="s">
        <v>84</v>
      </c>
      <c r="C109" s="112">
        <v>7</v>
      </c>
      <c r="D109" s="263">
        <v>1069</v>
      </c>
      <c r="E109" s="266">
        <v>1058</v>
      </c>
      <c r="F109" s="267">
        <v>11</v>
      </c>
      <c r="G109" s="267">
        <v>969</v>
      </c>
      <c r="H109" s="264">
        <f t="shared" si="9"/>
        <v>980</v>
      </c>
      <c r="I109" s="268">
        <v>10</v>
      </c>
    </row>
    <row r="110" spans="2:9" ht="19.149999999999999" hidden="1" customHeight="1" outlineLevel="2" x14ac:dyDescent="0.25">
      <c r="B110" s="111" t="s">
        <v>84</v>
      </c>
      <c r="C110" s="112">
        <v>8</v>
      </c>
      <c r="D110" s="263">
        <v>1087</v>
      </c>
      <c r="E110" s="266">
        <v>1074</v>
      </c>
      <c r="F110" s="267">
        <v>13</v>
      </c>
      <c r="G110" s="267">
        <v>1000</v>
      </c>
      <c r="H110" s="264">
        <f t="shared" si="9"/>
        <v>1013</v>
      </c>
      <c r="I110" s="268">
        <v>10</v>
      </c>
    </row>
    <row r="111" spans="2:9" ht="19.149999999999999" hidden="1" customHeight="1" outlineLevel="2" x14ac:dyDescent="0.25">
      <c r="B111" s="111" t="s">
        <v>84</v>
      </c>
      <c r="C111" s="112">
        <v>9</v>
      </c>
      <c r="D111" s="263">
        <v>916</v>
      </c>
      <c r="E111" s="266">
        <v>906</v>
      </c>
      <c r="F111" s="267">
        <v>10</v>
      </c>
      <c r="G111" s="267">
        <v>772</v>
      </c>
      <c r="H111" s="264">
        <f t="shared" si="9"/>
        <v>782</v>
      </c>
      <c r="I111" s="268">
        <v>8</v>
      </c>
    </row>
    <row r="112" spans="2:9" ht="19.149999999999999" hidden="1" customHeight="1" outlineLevel="2" x14ac:dyDescent="0.25">
      <c r="B112" s="111" t="s">
        <v>84</v>
      </c>
      <c r="C112" s="112">
        <v>10</v>
      </c>
      <c r="D112" s="263">
        <v>1150</v>
      </c>
      <c r="E112" s="266">
        <v>1136</v>
      </c>
      <c r="F112" s="267">
        <v>14</v>
      </c>
      <c r="G112" s="267">
        <v>1004</v>
      </c>
      <c r="H112" s="264">
        <f t="shared" si="9"/>
        <v>1018</v>
      </c>
      <c r="I112" s="268">
        <v>11</v>
      </c>
    </row>
    <row r="113" spans="2:9" ht="19.149999999999999" hidden="1" customHeight="1" outlineLevel="2" x14ac:dyDescent="0.25">
      <c r="B113" s="111" t="s">
        <v>84</v>
      </c>
      <c r="C113" s="112">
        <v>11</v>
      </c>
      <c r="D113" s="263">
        <v>847</v>
      </c>
      <c r="E113" s="266">
        <v>838</v>
      </c>
      <c r="F113" s="267">
        <v>9</v>
      </c>
      <c r="G113" s="267">
        <v>560</v>
      </c>
      <c r="H113" s="264">
        <f t="shared" si="9"/>
        <v>569</v>
      </c>
      <c r="I113" s="268">
        <v>6</v>
      </c>
    </row>
    <row r="114" spans="2:9" ht="19.149999999999999" hidden="1" customHeight="1" outlineLevel="2" x14ac:dyDescent="0.25">
      <c r="B114" s="111" t="s">
        <v>84</v>
      </c>
      <c r="C114" s="112">
        <v>12</v>
      </c>
      <c r="D114" s="263">
        <v>1093</v>
      </c>
      <c r="E114" s="266">
        <v>1082</v>
      </c>
      <c r="F114" s="267">
        <v>11</v>
      </c>
      <c r="G114" s="267">
        <v>857</v>
      </c>
      <c r="H114" s="264">
        <f t="shared" si="9"/>
        <v>868</v>
      </c>
      <c r="I114" s="268">
        <v>9</v>
      </c>
    </row>
    <row r="115" spans="2:9" ht="19.149999999999999" hidden="1" customHeight="1" outlineLevel="2" x14ac:dyDescent="0.25">
      <c r="B115" s="111" t="s">
        <v>84</v>
      </c>
      <c r="C115" s="112">
        <v>13</v>
      </c>
      <c r="D115" s="263">
        <v>1107</v>
      </c>
      <c r="E115" s="266">
        <v>1096</v>
      </c>
      <c r="F115" s="267">
        <v>11</v>
      </c>
      <c r="G115" s="267">
        <v>999</v>
      </c>
      <c r="H115" s="264">
        <f t="shared" si="9"/>
        <v>1010</v>
      </c>
      <c r="I115" s="268">
        <v>11</v>
      </c>
    </row>
    <row r="116" spans="2:9" ht="19.149999999999999" hidden="1" customHeight="1" outlineLevel="2" x14ac:dyDescent="0.25">
      <c r="B116" s="111" t="s">
        <v>84</v>
      </c>
      <c r="C116" s="112">
        <v>14</v>
      </c>
      <c r="D116" s="263">
        <v>1128</v>
      </c>
      <c r="E116" s="266">
        <v>1114</v>
      </c>
      <c r="F116" s="267">
        <v>14</v>
      </c>
      <c r="G116" s="267">
        <v>930</v>
      </c>
      <c r="H116" s="264">
        <f t="shared" si="9"/>
        <v>944</v>
      </c>
      <c r="I116" s="268">
        <v>10</v>
      </c>
    </row>
    <row r="117" spans="2:9" ht="19.149999999999999" hidden="1" customHeight="1" outlineLevel="2" x14ac:dyDescent="0.25">
      <c r="B117" s="111" t="s">
        <v>84</v>
      </c>
      <c r="C117" s="112">
        <v>15</v>
      </c>
      <c r="D117" s="263">
        <v>909</v>
      </c>
      <c r="E117" s="266">
        <v>900</v>
      </c>
      <c r="F117" s="267">
        <v>9</v>
      </c>
      <c r="G117" s="267">
        <v>788</v>
      </c>
      <c r="H117" s="264">
        <f t="shared" si="9"/>
        <v>797</v>
      </c>
      <c r="I117" s="268">
        <v>8</v>
      </c>
    </row>
    <row r="118" spans="2:9" ht="19.149999999999999" hidden="1" customHeight="1" outlineLevel="2" x14ac:dyDescent="0.25">
      <c r="B118" s="111" t="s">
        <v>84</v>
      </c>
      <c r="C118" s="112" t="s">
        <v>14</v>
      </c>
      <c r="D118" s="263">
        <v>16</v>
      </c>
      <c r="E118" s="266"/>
      <c r="F118" s="267">
        <v>16</v>
      </c>
      <c r="G118" s="267">
        <v>64</v>
      </c>
      <c r="H118" s="264">
        <f t="shared" si="9"/>
        <v>80</v>
      </c>
      <c r="I118" s="268">
        <v>1</v>
      </c>
    </row>
    <row r="119" spans="2:9" ht="19.149999999999999" customHeight="1" outlineLevel="1" collapsed="1" x14ac:dyDescent="0.25">
      <c r="B119" s="113" t="s">
        <v>84</v>
      </c>
      <c r="C119" s="150"/>
      <c r="D119" s="263">
        <f t="shared" ref="D119:G119" si="12">SUM(D103:D118)</f>
        <v>15117</v>
      </c>
      <c r="E119" s="263">
        <f t="shared" si="12"/>
        <v>14928</v>
      </c>
      <c r="F119" s="263">
        <f t="shared" si="12"/>
        <v>189</v>
      </c>
      <c r="G119" s="263">
        <f t="shared" si="12"/>
        <v>13003</v>
      </c>
      <c r="H119" s="264">
        <f>SUM(H103:H118)</f>
        <v>13192</v>
      </c>
      <c r="I119" s="265">
        <f>SUM(I103:I118)</f>
        <v>136</v>
      </c>
    </row>
    <row r="120" spans="2:9" ht="19.149999999999999" hidden="1" customHeight="1" outlineLevel="2" x14ac:dyDescent="0.25">
      <c r="B120" s="111" t="s">
        <v>85</v>
      </c>
      <c r="C120" s="112">
        <v>1</v>
      </c>
      <c r="D120" s="263">
        <v>1321</v>
      </c>
      <c r="E120" s="266">
        <v>1292</v>
      </c>
      <c r="F120" s="267">
        <v>29</v>
      </c>
      <c r="G120" s="267">
        <v>845</v>
      </c>
      <c r="H120" s="264">
        <f t="shared" si="9"/>
        <v>874</v>
      </c>
      <c r="I120" s="268">
        <v>7</v>
      </c>
    </row>
    <row r="121" spans="2:9" ht="19.149999999999999" hidden="1" customHeight="1" outlineLevel="2" x14ac:dyDescent="0.25">
      <c r="B121" s="111" t="s">
        <v>85</v>
      </c>
      <c r="C121" s="112">
        <v>2</v>
      </c>
      <c r="D121" s="263">
        <v>1132</v>
      </c>
      <c r="E121" s="266">
        <v>1118</v>
      </c>
      <c r="F121" s="267">
        <v>14</v>
      </c>
      <c r="G121" s="267">
        <v>826</v>
      </c>
      <c r="H121" s="264">
        <f t="shared" si="9"/>
        <v>840</v>
      </c>
      <c r="I121" s="268">
        <v>9</v>
      </c>
    </row>
    <row r="122" spans="2:9" ht="19.149999999999999" hidden="1" customHeight="1" outlineLevel="2" x14ac:dyDescent="0.25">
      <c r="B122" s="111" t="s">
        <v>85</v>
      </c>
      <c r="C122" s="112">
        <v>3</v>
      </c>
      <c r="D122" s="263">
        <v>1319</v>
      </c>
      <c r="E122" s="266">
        <v>1124</v>
      </c>
      <c r="F122" s="267">
        <v>195</v>
      </c>
      <c r="G122" s="267">
        <v>927</v>
      </c>
      <c r="H122" s="264">
        <f t="shared" si="9"/>
        <v>1122</v>
      </c>
      <c r="I122" s="268">
        <v>12</v>
      </c>
    </row>
    <row r="123" spans="2:9" ht="19.149999999999999" hidden="1" customHeight="1" outlineLevel="2" x14ac:dyDescent="0.25">
      <c r="B123" s="111" t="s">
        <v>85</v>
      </c>
      <c r="C123" s="112">
        <v>4</v>
      </c>
      <c r="D123" s="263">
        <v>1085</v>
      </c>
      <c r="E123" s="266">
        <v>1085</v>
      </c>
      <c r="F123" s="267">
        <v>0</v>
      </c>
      <c r="G123" s="267">
        <v>894</v>
      </c>
      <c r="H123" s="264">
        <f t="shared" si="9"/>
        <v>894</v>
      </c>
      <c r="I123" s="268">
        <v>9</v>
      </c>
    </row>
    <row r="124" spans="2:9" ht="19.149999999999999" hidden="1" customHeight="1" outlineLevel="2" x14ac:dyDescent="0.25">
      <c r="B124" s="111" t="s">
        <v>85</v>
      </c>
      <c r="C124" s="112">
        <v>5</v>
      </c>
      <c r="D124" s="263">
        <v>1061</v>
      </c>
      <c r="E124" s="266">
        <v>1050</v>
      </c>
      <c r="F124" s="267">
        <v>11</v>
      </c>
      <c r="G124" s="267">
        <v>518</v>
      </c>
      <c r="H124" s="264">
        <f t="shared" si="9"/>
        <v>529</v>
      </c>
      <c r="I124" s="268">
        <v>6</v>
      </c>
    </row>
    <row r="125" spans="2:9" ht="19.149999999999999" hidden="1" customHeight="1" outlineLevel="2" x14ac:dyDescent="0.25">
      <c r="B125" s="111" t="s">
        <v>85</v>
      </c>
      <c r="C125" s="112">
        <v>6</v>
      </c>
      <c r="D125" s="263">
        <v>1152</v>
      </c>
      <c r="E125" s="266">
        <v>1140</v>
      </c>
      <c r="F125" s="267">
        <v>12</v>
      </c>
      <c r="G125" s="267">
        <v>761</v>
      </c>
      <c r="H125" s="264">
        <f t="shared" si="9"/>
        <v>773</v>
      </c>
      <c r="I125" s="268">
        <v>8</v>
      </c>
    </row>
    <row r="126" spans="2:9" ht="19.149999999999999" hidden="1" customHeight="1" outlineLevel="2" x14ac:dyDescent="0.25">
      <c r="B126" s="111" t="s">
        <v>85</v>
      </c>
      <c r="C126" s="112">
        <v>7</v>
      </c>
      <c r="D126" s="263">
        <v>960</v>
      </c>
      <c r="E126" s="266">
        <v>952</v>
      </c>
      <c r="F126" s="267">
        <v>8</v>
      </c>
      <c r="G126" s="267">
        <v>789</v>
      </c>
      <c r="H126" s="264">
        <f t="shared" si="9"/>
        <v>797</v>
      </c>
      <c r="I126" s="268">
        <v>8</v>
      </c>
    </row>
    <row r="127" spans="2:9" ht="19.149999999999999" hidden="1" customHeight="1" outlineLevel="2" x14ac:dyDescent="0.25">
      <c r="B127" s="111" t="s">
        <v>85</v>
      </c>
      <c r="C127" s="112">
        <v>8</v>
      </c>
      <c r="D127" s="263">
        <v>1053</v>
      </c>
      <c r="E127" s="266">
        <v>1042</v>
      </c>
      <c r="F127" s="267">
        <v>11</v>
      </c>
      <c r="G127" s="267">
        <v>833</v>
      </c>
      <c r="H127" s="264">
        <f t="shared" si="9"/>
        <v>844</v>
      </c>
      <c r="I127" s="268">
        <v>9</v>
      </c>
    </row>
    <row r="128" spans="2:9" ht="19.149999999999999" hidden="1" customHeight="1" outlineLevel="2" x14ac:dyDescent="0.25">
      <c r="B128" s="111" t="s">
        <v>85</v>
      </c>
      <c r="C128" s="112">
        <v>9</v>
      </c>
      <c r="D128" s="263">
        <v>944</v>
      </c>
      <c r="E128" s="266">
        <v>934</v>
      </c>
      <c r="F128" s="267">
        <v>10</v>
      </c>
      <c r="G128" s="267">
        <v>622</v>
      </c>
      <c r="H128" s="264">
        <f t="shared" si="9"/>
        <v>632</v>
      </c>
      <c r="I128" s="268">
        <v>6</v>
      </c>
    </row>
    <row r="129" spans="2:9" ht="19.149999999999999" hidden="1" customHeight="1" outlineLevel="2" x14ac:dyDescent="0.25">
      <c r="B129" s="111" t="s">
        <v>85</v>
      </c>
      <c r="C129" s="112" t="s">
        <v>14</v>
      </c>
      <c r="D129" s="263">
        <v>10</v>
      </c>
      <c r="E129" s="266"/>
      <c r="F129" s="267">
        <v>10</v>
      </c>
      <c r="G129" s="267"/>
      <c r="H129" s="264">
        <f t="shared" si="9"/>
        <v>10</v>
      </c>
      <c r="I129" s="268">
        <v>1</v>
      </c>
    </row>
    <row r="130" spans="2:9" ht="19.149999999999999" customHeight="1" outlineLevel="1" collapsed="1" x14ac:dyDescent="0.25">
      <c r="B130" s="113" t="s">
        <v>85</v>
      </c>
      <c r="C130" s="150"/>
      <c r="D130" s="263">
        <f t="shared" ref="D130:G130" si="13">SUM(D120:D129)</f>
        <v>10037</v>
      </c>
      <c r="E130" s="263">
        <f t="shared" si="13"/>
        <v>9737</v>
      </c>
      <c r="F130" s="263">
        <f t="shared" si="13"/>
        <v>300</v>
      </c>
      <c r="G130" s="263">
        <f t="shared" si="13"/>
        <v>7015</v>
      </c>
      <c r="H130" s="264">
        <f>SUM(H120:H129)</f>
        <v>7315</v>
      </c>
      <c r="I130" s="265">
        <f>SUM(I120:I129)</f>
        <v>75</v>
      </c>
    </row>
    <row r="131" spans="2:9" ht="19.149999999999999" hidden="1" customHeight="1" outlineLevel="2" x14ac:dyDescent="0.25">
      <c r="B131" s="111" t="s">
        <v>86</v>
      </c>
      <c r="C131" s="112">
        <v>1</v>
      </c>
      <c r="D131" s="263">
        <v>1075</v>
      </c>
      <c r="E131" s="266">
        <v>1070</v>
      </c>
      <c r="F131" s="267">
        <v>5</v>
      </c>
      <c r="G131" s="267">
        <v>863</v>
      </c>
      <c r="H131" s="264">
        <f t="shared" si="9"/>
        <v>868</v>
      </c>
      <c r="I131" s="268">
        <v>9</v>
      </c>
    </row>
    <row r="132" spans="2:9" ht="19.149999999999999" hidden="1" customHeight="1" outlineLevel="2" x14ac:dyDescent="0.25">
      <c r="B132" s="111" t="s">
        <v>86</v>
      </c>
      <c r="C132" s="112">
        <v>2</v>
      </c>
      <c r="D132" s="263">
        <v>1210</v>
      </c>
      <c r="E132" s="266">
        <v>1198</v>
      </c>
      <c r="F132" s="267">
        <v>12</v>
      </c>
      <c r="G132" s="267">
        <v>522</v>
      </c>
      <c r="H132" s="264">
        <f t="shared" si="9"/>
        <v>534</v>
      </c>
      <c r="I132" s="268">
        <v>11</v>
      </c>
    </row>
    <row r="133" spans="2:9" ht="19.149999999999999" hidden="1" customHeight="1" outlineLevel="2" x14ac:dyDescent="0.25">
      <c r="B133" s="111" t="s">
        <v>86</v>
      </c>
      <c r="C133" s="112">
        <v>3</v>
      </c>
      <c r="D133" s="263">
        <v>1138</v>
      </c>
      <c r="E133" s="266">
        <v>1126</v>
      </c>
      <c r="F133" s="267">
        <v>12</v>
      </c>
      <c r="G133" s="267">
        <v>968</v>
      </c>
      <c r="H133" s="264">
        <f t="shared" si="9"/>
        <v>980</v>
      </c>
      <c r="I133" s="268">
        <v>10</v>
      </c>
    </row>
    <row r="134" spans="2:9" ht="19.149999999999999" hidden="1" customHeight="1" outlineLevel="2" x14ac:dyDescent="0.25">
      <c r="B134" s="111" t="s">
        <v>86</v>
      </c>
      <c r="C134" s="112">
        <v>4</v>
      </c>
      <c r="D134" s="263">
        <v>1025</v>
      </c>
      <c r="E134" s="266">
        <v>1010</v>
      </c>
      <c r="F134" s="267">
        <v>15</v>
      </c>
      <c r="G134" s="267">
        <v>584</v>
      </c>
      <c r="H134" s="264">
        <f t="shared" si="9"/>
        <v>599</v>
      </c>
      <c r="I134" s="268">
        <v>6</v>
      </c>
    </row>
    <row r="135" spans="2:9" ht="19.149999999999999" hidden="1" customHeight="1" outlineLevel="2" x14ac:dyDescent="0.25">
      <c r="B135" s="111" t="s">
        <v>86</v>
      </c>
      <c r="C135" s="112">
        <v>5</v>
      </c>
      <c r="D135" s="263">
        <v>1079</v>
      </c>
      <c r="E135" s="266">
        <v>1070</v>
      </c>
      <c r="F135" s="267">
        <v>9</v>
      </c>
      <c r="G135" s="267">
        <v>985</v>
      </c>
      <c r="H135" s="264">
        <f t="shared" si="9"/>
        <v>994</v>
      </c>
      <c r="I135" s="268">
        <v>9</v>
      </c>
    </row>
    <row r="136" spans="2:9" ht="19.149999999999999" hidden="1" customHeight="1" outlineLevel="2" x14ac:dyDescent="0.25">
      <c r="B136" s="111" t="s">
        <v>86</v>
      </c>
      <c r="C136" s="112">
        <v>6</v>
      </c>
      <c r="D136" s="263">
        <v>1134</v>
      </c>
      <c r="E136" s="266">
        <v>1122</v>
      </c>
      <c r="F136" s="267">
        <v>12</v>
      </c>
      <c r="G136" s="267">
        <v>846</v>
      </c>
      <c r="H136" s="264">
        <f t="shared" si="9"/>
        <v>858</v>
      </c>
      <c r="I136" s="268">
        <v>9</v>
      </c>
    </row>
    <row r="137" spans="2:9" ht="19.149999999999999" hidden="1" customHeight="1" outlineLevel="2" x14ac:dyDescent="0.25">
      <c r="B137" s="111" t="s">
        <v>86</v>
      </c>
      <c r="C137" s="112">
        <v>7</v>
      </c>
      <c r="D137" s="263">
        <v>988</v>
      </c>
      <c r="E137" s="266">
        <v>978</v>
      </c>
      <c r="F137" s="267">
        <v>10</v>
      </c>
      <c r="G137" s="267">
        <v>825</v>
      </c>
      <c r="H137" s="264">
        <f t="shared" si="9"/>
        <v>835</v>
      </c>
      <c r="I137" s="268">
        <v>2</v>
      </c>
    </row>
    <row r="138" spans="2:9" ht="19.149999999999999" hidden="1" customHeight="1" outlineLevel="2" x14ac:dyDescent="0.25">
      <c r="B138" s="111" t="s">
        <v>86</v>
      </c>
      <c r="C138" s="112" t="s">
        <v>14</v>
      </c>
      <c r="D138" s="263">
        <v>8</v>
      </c>
      <c r="E138" s="266"/>
      <c r="F138" s="267">
        <v>8</v>
      </c>
      <c r="G138" s="267"/>
      <c r="H138" s="264">
        <f t="shared" ref="H138:H201" si="14">SUM(F138:G138)</f>
        <v>8</v>
      </c>
      <c r="I138" s="268">
        <v>1</v>
      </c>
    </row>
    <row r="139" spans="2:9" ht="19.149999999999999" customHeight="1" outlineLevel="1" collapsed="1" x14ac:dyDescent="0.25">
      <c r="B139" s="113" t="s">
        <v>86</v>
      </c>
      <c r="C139" s="150"/>
      <c r="D139" s="263">
        <f t="shared" ref="D139:G139" si="15">SUM(D131:D138)</f>
        <v>7657</v>
      </c>
      <c r="E139" s="263">
        <f t="shared" si="15"/>
        <v>7574</v>
      </c>
      <c r="F139" s="263">
        <f t="shared" si="15"/>
        <v>83</v>
      </c>
      <c r="G139" s="263">
        <f t="shared" si="15"/>
        <v>5593</v>
      </c>
      <c r="H139" s="264">
        <f>SUM(H131:H138)</f>
        <v>5676</v>
      </c>
      <c r="I139" s="265">
        <f>SUM(I131:I138)</f>
        <v>57</v>
      </c>
    </row>
    <row r="140" spans="2:9" ht="19.149999999999999" hidden="1" customHeight="1" outlineLevel="2" x14ac:dyDescent="0.25">
      <c r="B140" s="111" t="s">
        <v>87</v>
      </c>
      <c r="C140" s="112">
        <v>1</v>
      </c>
      <c r="D140" s="263">
        <v>1010</v>
      </c>
      <c r="E140" s="266">
        <v>974</v>
      </c>
      <c r="F140" s="267">
        <v>36</v>
      </c>
      <c r="G140" s="267">
        <v>867</v>
      </c>
      <c r="H140" s="264">
        <f t="shared" si="14"/>
        <v>903</v>
      </c>
      <c r="I140" s="268">
        <v>9</v>
      </c>
    </row>
    <row r="141" spans="2:9" ht="19.149999999999999" hidden="1" customHeight="1" outlineLevel="2" x14ac:dyDescent="0.25">
      <c r="B141" s="111" t="s">
        <v>87</v>
      </c>
      <c r="C141" s="112">
        <v>2</v>
      </c>
      <c r="D141" s="263">
        <v>913</v>
      </c>
      <c r="E141" s="266">
        <v>904</v>
      </c>
      <c r="F141" s="267">
        <v>9</v>
      </c>
      <c r="G141" s="267">
        <v>833</v>
      </c>
      <c r="H141" s="264">
        <f t="shared" si="14"/>
        <v>842</v>
      </c>
      <c r="I141" s="268">
        <v>9</v>
      </c>
    </row>
    <row r="142" spans="2:9" ht="19.149999999999999" hidden="1" customHeight="1" outlineLevel="2" x14ac:dyDescent="0.25">
      <c r="B142" s="111" t="s">
        <v>87</v>
      </c>
      <c r="C142" s="112">
        <v>3</v>
      </c>
      <c r="D142" s="263">
        <v>1124</v>
      </c>
      <c r="E142" s="266">
        <v>1112</v>
      </c>
      <c r="F142" s="267">
        <v>12</v>
      </c>
      <c r="G142" s="267">
        <v>965</v>
      </c>
      <c r="H142" s="264">
        <f t="shared" si="14"/>
        <v>977</v>
      </c>
      <c r="I142" s="268">
        <v>8</v>
      </c>
    </row>
    <row r="143" spans="2:9" ht="19.149999999999999" hidden="1" customHeight="1" outlineLevel="2" x14ac:dyDescent="0.25">
      <c r="B143" s="111" t="s">
        <v>87</v>
      </c>
      <c r="C143" s="112">
        <v>4</v>
      </c>
      <c r="D143" s="263">
        <v>907</v>
      </c>
      <c r="E143" s="266">
        <v>898</v>
      </c>
      <c r="F143" s="267">
        <v>9</v>
      </c>
      <c r="G143" s="267">
        <v>786</v>
      </c>
      <c r="H143" s="264">
        <f t="shared" si="14"/>
        <v>795</v>
      </c>
      <c r="I143" s="268">
        <v>16</v>
      </c>
    </row>
    <row r="144" spans="2:9" ht="19.149999999999999" hidden="1" customHeight="1" outlineLevel="2" x14ac:dyDescent="0.25">
      <c r="B144" s="111" t="s">
        <v>87</v>
      </c>
      <c r="C144" s="112">
        <v>5</v>
      </c>
      <c r="D144" s="263">
        <v>958</v>
      </c>
      <c r="E144" s="266">
        <v>948</v>
      </c>
      <c r="F144" s="267">
        <v>10</v>
      </c>
      <c r="G144" s="267">
        <v>848</v>
      </c>
      <c r="H144" s="264">
        <f t="shared" si="14"/>
        <v>858</v>
      </c>
      <c r="I144" s="268">
        <v>9</v>
      </c>
    </row>
    <row r="145" spans="2:9" ht="19.149999999999999" hidden="1" customHeight="1" outlineLevel="2" x14ac:dyDescent="0.25">
      <c r="B145" s="111" t="s">
        <v>87</v>
      </c>
      <c r="C145" s="112">
        <v>6</v>
      </c>
      <c r="D145" s="263">
        <v>1017</v>
      </c>
      <c r="E145" s="266">
        <v>1006</v>
      </c>
      <c r="F145" s="267">
        <v>11</v>
      </c>
      <c r="G145" s="267">
        <v>823</v>
      </c>
      <c r="H145" s="264">
        <f t="shared" si="14"/>
        <v>834</v>
      </c>
      <c r="I145" s="268">
        <v>9</v>
      </c>
    </row>
    <row r="146" spans="2:9" ht="19.149999999999999" hidden="1" customHeight="1" outlineLevel="2" x14ac:dyDescent="0.25">
      <c r="B146" s="111" t="s">
        <v>87</v>
      </c>
      <c r="C146" s="112">
        <v>7</v>
      </c>
      <c r="D146" s="263">
        <v>766</v>
      </c>
      <c r="E146" s="266">
        <v>758</v>
      </c>
      <c r="F146" s="267">
        <v>8</v>
      </c>
      <c r="G146" s="267">
        <v>647</v>
      </c>
      <c r="H146" s="264">
        <f t="shared" si="14"/>
        <v>655</v>
      </c>
      <c r="I146" s="268">
        <v>7</v>
      </c>
    </row>
    <row r="147" spans="2:9" ht="19.149999999999999" hidden="1" customHeight="1" outlineLevel="2" x14ac:dyDescent="0.25">
      <c r="B147" s="111" t="s">
        <v>87</v>
      </c>
      <c r="C147" s="112">
        <v>8</v>
      </c>
      <c r="D147" s="263">
        <v>1231</v>
      </c>
      <c r="E147" s="266">
        <v>1212</v>
      </c>
      <c r="F147" s="267">
        <v>19</v>
      </c>
      <c r="G147" s="267">
        <v>923</v>
      </c>
      <c r="H147" s="264">
        <f t="shared" si="14"/>
        <v>942</v>
      </c>
      <c r="I147" s="268">
        <v>10</v>
      </c>
    </row>
    <row r="148" spans="2:9" ht="19.149999999999999" hidden="1" customHeight="1" outlineLevel="2" x14ac:dyDescent="0.25">
      <c r="B148" s="111" t="s">
        <v>87</v>
      </c>
      <c r="C148" s="112">
        <v>9</v>
      </c>
      <c r="D148" s="263">
        <v>1012</v>
      </c>
      <c r="E148" s="266">
        <v>1002</v>
      </c>
      <c r="F148" s="267">
        <v>10</v>
      </c>
      <c r="G148" s="267">
        <v>861</v>
      </c>
      <c r="H148" s="264">
        <f t="shared" si="14"/>
        <v>871</v>
      </c>
      <c r="I148" s="268">
        <v>9</v>
      </c>
    </row>
    <row r="149" spans="2:9" ht="19.149999999999999" hidden="1" customHeight="1" outlineLevel="2" x14ac:dyDescent="0.25">
      <c r="B149" s="111" t="s">
        <v>87</v>
      </c>
      <c r="C149" s="112">
        <v>10</v>
      </c>
      <c r="D149" s="263">
        <v>920</v>
      </c>
      <c r="E149" s="266">
        <v>910</v>
      </c>
      <c r="F149" s="267">
        <v>10</v>
      </c>
      <c r="G149" s="267">
        <v>830</v>
      </c>
      <c r="H149" s="264">
        <f t="shared" si="14"/>
        <v>840</v>
      </c>
      <c r="I149" s="268">
        <v>9</v>
      </c>
    </row>
    <row r="150" spans="2:9" ht="19.149999999999999" hidden="1" customHeight="1" outlineLevel="2" x14ac:dyDescent="0.25">
      <c r="B150" s="111" t="s">
        <v>87</v>
      </c>
      <c r="C150" s="112">
        <v>11</v>
      </c>
      <c r="D150" s="263">
        <v>1083</v>
      </c>
      <c r="E150" s="266">
        <v>1072</v>
      </c>
      <c r="F150" s="267">
        <v>11</v>
      </c>
      <c r="G150" s="267">
        <v>880</v>
      </c>
      <c r="H150" s="264">
        <f t="shared" si="14"/>
        <v>891</v>
      </c>
      <c r="I150" s="268">
        <v>4</v>
      </c>
    </row>
    <row r="151" spans="2:9" ht="19.149999999999999" hidden="1" customHeight="1" outlineLevel="2" x14ac:dyDescent="0.25">
      <c r="B151" s="111" t="s">
        <v>87</v>
      </c>
      <c r="C151" s="112">
        <v>12</v>
      </c>
      <c r="D151" s="263">
        <v>1047</v>
      </c>
      <c r="E151" s="266">
        <v>1036</v>
      </c>
      <c r="F151" s="267">
        <v>11</v>
      </c>
      <c r="G151" s="267">
        <v>918</v>
      </c>
      <c r="H151" s="264">
        <f t="shared" si="14"/>
        <v>929</v>
      </c>
      <c r="I151" s="268">
        <v>10</v>
      </c>
    </row>
    <row r="152" spans="2:9" ht="19.149999999999999" hidden="1" customHeight="1" outlineLevel="2" x14ac:dyDescent="0.25">
      <c r="B152" s="111" t="s">
        <v>87</v>
      </c>
      <c r="C152" s="112">
        <v>13</v>
      </c>
      <c r="D152" s="263">
        <v>913</v>
      </c>
      <c r="E152" s="266">
        <v>900</v>
      </c>
      <c r="F152" s="267">
        <v>13</v>
      </c>
      <c r="G152" s="267">
        <v>487</v>
      </c>
      <c r="H152" s="264">
        <f t="shared" si="14"/>
        <v>500</v>
      </c>
      <c r="I152" s="268">
        <v>5</v>
      </c>
    </row>
    <row r="153" spans="2:9" ht="19.149999999999999" hidden="1" customHeight="1" outlineLevel="2" x14ac:dyDescent="0.25">
      <c r="B153" s="111" t="s">
        <v>87</v>
      </c>
      <c r="C153" s="112">
        <v>14</v>
      </c>
      <c r="D153" s="263">
        <v>1093</v>
      </c>
      <c r="E153" s="266">
        <v>1078</v>
      </c>
      <c r="F153" s="267">
        <v>15</v>
      </c>
      <c r="G153" s="267">
        <v>660</v>
      </c>
      <c r="H153" s="264">
        <f t="shared" si="14"/>
        <v>675</v>
      </c>
      <c r="I153" s="268">
        <v>7</v>
      </c>
    </row>
    <row r="154" spans="2:9" ht="19.149999999999999" hidden="1" customHeight="1" outlineLevel="2" x14ac:dyDescent="0.25">
      <c r="B154" s="111" t="s">
        <v>87</v>
      </c>
      <c r="C154" s="112">
        <v>15</v>
      </c>
      <c r="D154" s="263">
        <v>1069</v>
      </c>
      <c r="E154" s="266">
        <v>1056</v>
      </c>
      <c r="F154" s="267">
        <v>13</v>
      </c>
      <c r="G154" s="267">
        <v>921</v>
      </c>
      <c r="H154" s="264">
        <f t="shared" si="14"/>
        <v>934</v>
      </c>
      <c r="I154" s="268">
        <v>10</v>
      </c>
    </row>
    <row r="155" spans="2:9" ht="19.149999999999999" hidden="1" customHeight="1" outlineLevel="2" x14ac:dyDescent="0.25">
      <c r="B155" s="111" t="s">
        <v>87</v>
      </c>
      <c r="C155" s="112">
        <v>16</v>
      </c>
      <c r="D155" s="263">
        <v>928</v>
      </c>
      <c r="E155" s="266">
        <v>918</v>
      </c>
      <c r="F155" s="267">
        <v>10</v>
      </c>
      <c r="G155" s="267">
        <v>862</v>
      </c>
      <c r="H155" s="264">
        <f t="shared" si="14"/>
        <v>872</v>
      </c>
      <c r="I155" s="268">
        <v>9</v>
      </c>
    </row>
    <row r="156" spans="2:9" ht="19.149999999999999" hidden="1" customHeight="1" outlineLevel="2" x14ac:dyDescent="0.25">
      <c r="B156" s="111" t="s">
        <v>87</v>
      </c>
      <c r="C156" s="112">
        <v>17</v>
      </c>
      <c r="D156" s="263">
        <v>895</v>
      </c>
      <c r="E156" s="266">
        <v>886</v>
      </c>
      <c r="F156" s="267">
        <v>9</v>
      </c>
      <c r="G156" s="267">
        <v>680</v>
      </c>
      <c r="H156" s="264">
        <f t="shared" si="14"/>
        <v>689</v>
      </c>
      <c r="I156" s="268">
        <v>7</v>
      </c>
    </row>
    <row r="157" spans="2:9" ht="19.149999999999999" hidden="1" customHeight="1" outlineLevel="2" x14ac:dyDescent="0.25">
      <c r="B157" s="111" t="s">
        <v>87</v>
      </c>
      <c r="C157" s="112">
        <v>18</v>
      </c>
      <c r="D157" s="263">
        <v>1045</v>
      </c>
      <c r="E157" s="266">
        <v>1034</v>
      </c>
      <c r="F157" s="267">
        <v>11</v>
      </c>
      <c r="G157" s="267">
        <v>1010</v>
      </c>
      <c r="H157" s="264">
        <f t="shared" si="14"/>
        <v>1021</v>
      </c>
      <c r="I157" s="268">
        <v>11</v>
      </c>
    </row>
    <row r="158" spans="2:9" ht="19.149999999999999" hidden="1" customHeight="1" outlineLevel="2" x14ac:dyDescent="0.25">
      <c r="B158" s="111" t="s">
        <v>87</v>
      </c>
      <c r="C158" s="112">
        <v>19</v>
      </c>
      <c r="D158" s="263">
        <v>1081</v>
      </c>
      <c r="E158" s="266">
        <v>1070</v>
      </c>
      <c r="F158" s="267">
        <v>11</v>
      </c>
      <c r="G158" s="267">
        <v>966</v>
      </c>
      <c r="H158" s="264">
        <f t="shared" si="14"/>
        <v>977</v>
      </c>
      <c r="I158" s="268">
        <v>10</v>
      </c>
    </row>
    <row r="159" spans="2:9" ht="19.149999999999999" hidden="1" customHeight="1" outlineLevel="2" x14ac:dyDescent="0.25">
      <c r="B159" s="111" t="s">
        <v>87</v>
      </c>
      <c r="C159" s="112">
        <v>20</v>
      </c>
      <c r="D159" s="263">
        <v>851</v>
      </c>
      <c r="E159" s="266">
        <v>842</v>
      </c>
      <c r="F159" s="267">
        <v>9</v>
      </c>
      <c r="G159" s="267">
        <v>715</v>
      </c>
      <c r="H159" s="264">
        <f t="shared" si="14"/>
        <v>724</v>
      </c>
      <c r="I159" s="268">
        <v>7</v>
      </c>
    </row>
    <row r="160" spans="2:9" ht="19.149999999999999" hidden="1" customHeight="1" outlineLevel="2" x14ac:dyDescent="0.25">
      <c r="B160" s="111" t="s">
        <v>87</v>
      </c>
      <c r="C160" s="112" t="s">
        <v>14</v>
      </c>
      <c r="D160" s="263">
        <v>21</v>
      </c>
      <c r="E160" s="266"/>
      <c r="F160" s="267">
        <v>21</v>
      </c>
      <c r="G160" s="267"/>
      <c r="H160" s="264">
        <f t="shared" si="14"/>
        <v>21</v>
      </c>
      <c r="I160" s="268">
        <v>1</v>
      </c>
    </row>
    <row r="161" spans="2:9" ht="19.149999999999999" customHeight="1" outlineLevel="1" collapsed="1" x14ac:dyDescent="0.25">
      <c r="B161" s="113" t="s">
        <v>87</v>
      </c>
      <c r="C161" s="150"/>
      <c r="D161" s="263">
        <f t="shared" ref="D161:G161" si="16">SUM(D140:D160)</f>
        <v>19884</v>
      </c>
      <c r="E161" s="263">
        <f t="shared" si="16"/>
        <v>19616</v>
      </c>
      <c r="F161" s="263">
        <f t="shared" si="16"/>
        <v>268</v>
      </c>
      <c r="G161" s="263">
        <f t="shared" si="16"/>
        <v>16482</v>
      </c>
      <c r="H161" s="264">
        <f>SUM(H140:H160)</f>
        <v>16750</v>
      </c>
      <c r="I161" s="265">
        <f>SUM(I140:I160)</f>
        <v>176</v>
      </c>
    </row>
    <row r="162" spans="2:9" ht="19.149999999999999" hidden="1" customHeight="1" outlineLevel="2" x14ac:dyDescent="0.25">
      <c r="B162" s="111" t="s">
        <v>88</v>
      </c>
      <c r="C162" s="112">
        <v>1</v>
      </c>
      <c r="D162" s="263">
        <v>1118</v>
      </c>
      <c r="E162" s="266">
        <v>1106</v>
      </c>
      <c r="F162" s="267">
        <v>12</v>
      </c>
      <c r="G162" s="267">
        <v>523</v>
      </c>
      <c r="H162" s="264">
        <f t="shared" si="14"/>
        <v>535</v>
      </c>
      <c r="I162" s="268">
        <v>6</v>
      </c>
    </row>
    <row r="163" spans="2:9" ht="19.149999999999999" hidden="1" customHeight="1" outlineLevel="2" x14ac:dyDescent="0.25">
      <c r="B163" s="111" t="s">
        <v>88</v>
      </c>
      <c r="C163" s="112">
        <v>2</v>
      </c>
      <c r="D163" s="263">
        <v>845</v>
      </c>
      <c r="E163" s="266">
        <v>836</v>
      </c>
      <c r="F163" s="267">
        <v>9</v>
      </c>
      <c r="G163" s="267">
        <v>254</v>
      </c>
      <c r="H163" s="264">
        <f t="shared" si="14"/>
        <v>263</v>
      </c>
      <c r="I163" s="268">
        <v>3</v>
      </c>
    </row>
    <row r="164" spans="2:9" ht="19.149999999999999" hidden="1" customHeight="1" outlineLevel="2" x14ac:dyDescent="0.25">
      <c r="B164" s="111" t="s">
        <v>88</v>
      </c>
      <c r="C164" s="112">
        <v>3</v>
      </c>
      <c r="D164" s="263">
        <v>1067</v>
      </c>
      <c r="E164" s="266">
        <v>1054</v>
      </c>
      <c r="F164" s="267">
        <v>13</v>
      </c>
      <c r="G164" s="267">
        <v>900</v>
      </c>
      <c r="H164" s="264">
        <f t="shared" si="14"/>
        <v>913</v>
      </c>
      <c r="I164" s="268">
        <v>9</v>
      </c>
    </row>
    <row r="165" spans="2:9" ht="19.149999999999999" hidden="1" customHeight="1" outlineLevel="2" x14ac:dyDescent="0.25">
      <c r="B165" s="111" t="s">
        <v>88</v>
      </c>
      <c r="C165" s="112">
        <v>4</v>
      </c>
      <c r="D165" s="263">
        <v>895</v>
      </c>
      <c r="E165" s="266">
        <v>886</v>
      </c>
      <c r="F165" s="267">
        <v>9</v>
      </c>
      <c r="G165" s="267">
        <v>625</v>
      </c>
      <c r="H165" s="264">
        <f t="shared" si="14"/>
        <v>634</v>
      </c>
      <c r="I165" s="268">
        <v>7</v>
      </c>
    </row>
    <row r="166" spans="2:9" ht="19.149999999999999" hidden="1" customHeight="1" outlineLevel="2" x14ac:dyDescent="0.25">
      <c r="B166" s="111" t="s">
        <v>88</v>
      </c>
      <c r="C166" s="112">
        <v>5</v>
      </c>
      <c r="D166" s="263">
        <v>897</v>
      </c>
      <c r="E166" s="266">
        <v>888</v>
      </c>
      <c r="F166" s="267">
        <v>9</v>
      </c>
      <c r="G166" s="267">
        <v>701</v>
      </c>
      <c r="H166" s="264">
        <f t="shared" si="14"/>
        <v>710</v>
      </c>
      <c r="I166" s="268">
        <v>6</v>
      </c>
    </row>
    <row r="167" spans="2:9" ht="19.149999999999999" hidden="1" customHeight="1" outlineLevel="2" x14ac:dyDescent="0.25">
      <c r="B167" s="111" t="s">
        <v>88</v>
      </c>
      <c r="C167" s="112">
        <v>6</v>
      </c>
      <c r="D167" s="263">
        <v>938</v>
      </c>
      <c r="E167" s="266">
        <v>920</v>
      </c>
      <c r="F167" s="267">
        <v>18</v>
      </c>
      <c r="G167" s="267">
        <v>617</v>
      </c>
      <c r="H167" s="264">
        <f t="shared" si="14"/>
        <v>635</v>
      </c>
      <c r="I167" s="268">
        <v>7</v>
      </c>
    </row>
    <row r="168" spans="2:9" ht="19.149999999999999" hidden="1" customHeight="1" outlineLevel="2" x14ac:dyDescent="0.25">
      <c r="B168" s="111" t="s">
        <v>88</v>
      </c>
      <c r="C168" s="112">
        <v>7</v>
      </c>
      <c r="D168" s="263">
        <v>1010</v>
      </c>
      <c r="E168" s="266">
        <v>996</v>
      </c>
      <c r="F168" s="267">
        <v>14</v>
      </c>
      <c r="G168" s="267">
        <v>573</v>
      </c>
      <c r="H168" s="264">
        <f t="shared" si="14"/>
        <v>587</v>
      </c>
      <c r="I168" s="268">
        <v>6</v>
      </c>
    </row>
    <row r="169" spans="2:9" ht="19.149999999999999" hidden="1" customHeight="1" outlineLevel="2" x14ac:dyDescent="0.25">
      <c r="B169" s="111" t="s">
        <v>88</v>
      </c>
      <c r="C169" s="112">
        <v>8</v>
      </c>
      <c r="D169" s="263">
        <v>806</v>
      </c>
      <c r="E169" s="266">
        <v>798</v>
      </c>
      <c r="F169" s="267">
        <v>8</v>
      </c>
      <c r="G169" s="267">
        <v>685</v>
      </c>
      <c r="H169" s="264">
        <f t="shared" si="14"/>
        <v>693</v>
      </c>
      <c r="I169" s="268">
        <v>7</v>
      </c>
    </row>
    <row r="170" spans="2:9" ht="19.149999999999999" hidden="1" customHeight="1" outlineLevel="2" x14ac:dyDescent="0.25">
      <c r="B170" s="111" t="s">
        <v>88</v>
      </c>
      <c r="C170" s="112">
        <v>9</v>
      </c>
      <c r="D170" s="263">
        <v>968</v>
      </c>
      <c r="E170" s="266">
        <v>958</v>
      </c>
      <c r="F170" s="267">
        <v>10</v>
      </c>
      <c r="G170" s="267">
        <v>801</v>
      </c>
      <c r="H170" s="264">
        <f t="shared" si="14"/>
        <v>811</v>
      </c>
      <c r="I170" s="268">
        <v>9</v>
      </c>
    </row>
    <row r="171" spans="2:9" ht="19.149999999999999" hidden="1" customHeight="1" outlineLevel="2" x14ac:dyDescent="0.25">
      <c r="B171" s="111" t="s">
        <v>88</v>
      </c>
      <c r="C171" s="112">
        <v>10</v>
      </c>
      <c r="D171" s="263">
        <v>847</v>
      </c>
      <c r="E171" s="266">
        <v>838</v>
      </c>
      <c r="F171" s="267">
        <v>9</v>
      </c>
      <c r="G171" s="267">
        <v>838</v>
      </c>
      <c r="H171" s="264">
        <f t="shared" si="14"/>
        <v>847</v>
      </c>
      <c r="I171" s="268">
        <v>9</v>
      </c>
    </row>
    <row r="172" spans="2:9" ht="19.149999999999999" hidden="1" customHeight="1" outlineLevel="2" x14ac:dyDescent="0.25">
      <c r="B172" s="111" t="s">
        <v>88</v>
      </c>
      <c r="C172" s="112">
        <v>11</v>
      </c>
      <c r="D172" s="263">
        <v>901</v>
      </c>
      <c r="E172" s="266">
        <v>890</v>
      </c>
      <c r="F172" s="267">
        <v>11</v>
      </c>
      <c r="G172" s="267">
        <v>716</v>
      </c>
      <c r="H172" s="264">
        <f t="shared" si="14"/>
        <v>727</v>
      </c>
      <c r="I172" s="268">
        <v>8</v>
      </c>
    </row>
    <row r="173" spans="2:9" ht="19.149999999999999" hidden="1" customHeight="1" outlineLevel="2" x14ac:dyDescent="0.25">
      <c r="B173" s="111" t="s">
        <v>88</v>
      </c>
      <c r="C173" s="112">
        <v>12</v>
      </c>
      <c r="D173" s="263">
        <v>873</v>
      </c>
      <c r="E173" s="266">
        <v>862</v>
      </c>
      <c r="F173" s="267">
        <v>11</v>
      </c>
      <c r="G173" s="267">
        <v>650</v>
      </c>
      <c r="H173" s="264">
        <f t="shared" si="14"/>
        <v>661</v>
      </c>
      <c r="I173" s="268">
        <v>7</v>
      </c>
    </row>
    <row r="174" spans="2:9" ht="19.149999999999999" hidden="1" customHeight="1" outlineLevel="2" x14ac:dyDescent="0.25">
      <c r="B174" s="111" t="s">
        <v>88</v>
      </c>
      <c r="C174" s="112">
        <v>13</v>
      </c>
      <c r="D174" s="263">
        <v>915</v>
      </c>
      <c r="E174" s="266">
        <v>900</v>
      </c>
      <c r="F174" s="267">
        <v>15</v>
      </c>
      <c r="G174" s="267">
        <v>731</v>
      </c>
      <c r="H174" s="264">
        <f t="shared" si="14"/>
        <v>746</v>
      </c>
      <c r="I174" s="268">
        <v>8</v>
      </c>
    </row>
    <row r="175" spans="2:9" ht="19.149999999999999" hidden="1" customHeight="1" outlineLevel="2" x14ac:dyDescent="0.25">
      <c r="B175" s="111" t="s">
        <v>88</v>
      </c>
      <c r="C175" s="112">
        <v>14</v>
      </c>
      <c r="D175" s="263">
        <v>980</v>
      </c>
      <c r="E175" s="266">
        <v>968</v>
      </c>
      <c r="F175" s="267">
        <v>12</v>
      </c>
      <c r="G175" s="267">
        <v>807</v>
      </c>
      <c r="H175" s="264">
        <f t="shared" si="14"/>
        <v>819</v>
      </c>
      <c r="I175" s="268">
        <v>9</v>
      </c>
    </row>
    <row r="176" spans="2:9" ht="19.149999999999999" hidden="1" customHeight="1" outlineLevel="2" x14ac:dyDescent="0.25">
      <c r="B176" s="111" t="s">
        <v>88</v>
      </c>
      <c r="C176" s="112">
        <v>15</v>
      </c>
      <c r="D176" s="263">
        <v>940</v>
      </c>
      <c r="E176" s="266">
        <v>930</v>
      </c>
      <c r="F176" s="267">
        <v>10</v>
      </c>
      <c r="G176" s="267">
        <v>661</v>
      </c>
      <c r="H176" s="264">
        <f t="shared" si="14"/>
        <v>671</v>
      </c>
      <c r="I176" s="268">
        <v>7</v>
      </c>
    </row>
    <row r="177" spans="2:9" ht="19.149999999999999" hidden="1" customHeight="1" outlineLevel="2" x14ac:dyDescent="0.25">
      <c r="B177" s="111" t="s">
        <v>88</v>
      </c>
      <c r="C177" s="112">
        <v>16</v>
      </c>
      <c r="D177" s="263">
        <v>936</v>
      </c>
      <c r="E177" s="266">
        <v>926</v>
      </c>
      <c r="F177" s="267">
        <v>10</v>
      </c>
      <c r="G177" s="267">
        <v>769</v>
      </c>
      <c r="H177" s="264">
        <f t="shared" si="14"/>
        <v>779</v>
      </c>
      <c r="I177" s="268">
        <v>8</v>
      </c>
    </row>
    <row r="178" spans="2:9" ht="19.149999999999999" hidden="1" customHeight="1" outlineLevel="2" x14ac:dyDescent="0.25">
      <c r="B178" s="111" t="s">
        <v>88</v>
      </c>
      <c r="C178" s="112">
        <v>17</v>
      </c>
      <c r="D178" s="263">
        <v>879</v>
      </c>
      <c r="E178" s="266">
        <v>858</v>
      </c>
      <c r="F178" s="267">
        <v>21</v>
      </c>
      <c r="G178" s="267">
        <v>624</v>
      </c>
      <c r="H178" s="264">
        <f t="shared" si="14"/>
        <v>645</v>
      </c>
      <c r="I178" s="268">
        <v>7</v>
      </c>
    </row>
    <row r="179" spans="2:9" ht="19.149999999999999" hidden="1" customHeight="1" outlineLevel="2" x14ac:dyDescent="0.25">
      <c r="B179" s="111" t="s">
        <v>88</v>
      </c>
      <c r="C179" s="112">
        <v>18</v>
      </c>
      <c r="D179" s="263">
        <v>948</v>
      </c>
      <c r="E179" s="266">
        <v>936</v>
      </c>
      <c r="F179" s="267">
        <v>12</v>
      </c>
      <c r="G179" s="267">
        <v>746</v>
      </c>
      <c r="H179" s="264">
        <f t="shared" si="14"/>
        <v>758</v>
      </c>
      <c r="I179" s="268">
        <v>8</v>
      </c>
    </row>
    <row r="180" spans="2:9" ht="19.149999999999999" hidden="1" customHeight="1" outlineLevel="2" x14ac:dyDescent="0.25">
      <c r="B180" s="111" t="s">
        <v>88</v>
      </c>
      <c r="C180" s="112">
        <v>19</v>
      </c>
      <c r="D180" s="263">
        <v>1121</v>
      </c>
      <c r="E180" s="266">
        <v>1106</v>
      </c>
      <c r="F180" s="267">
        <v>15</v>
      </c>
      <c r="G180" s="267">
        <v>795</v>
      </c>
      <c r="H180" s="264">
        <f t="shared" si="14"/>
        <v>810</v>
      </c>
      <c r="I180" s="268">
        <v>6</v>
      </c>
    </row>
    <row r="181" spans="2:9" ht="19.149999999999999" hidden="1" customHeight="1" outlineLevel="2" x14ac:dyDescent="0.25">
      <c r="B181" s="111" t="s">
        <v>88</v>
      </c>
      <c r="C181" s="112">
        <v>20</v>
      </c>
      <c r="D181" s="263">
        <v>978</v>
      </c>
      <c r="E181" s="266">
        <v>960</v>
      </c>
      <c r="F181" s="267">
        <v>18</v>
      </c>
      <c r="G181" s="267">
        <v>750</v>
      </c>
      <c r="H181" s="264">
        <f t="shared" si="14"/>
        <v>768</v>
      </c>
      <c r="I181" s="268">
        <v>8</v>
      </c>
    </row>
    <row r="182" spans="2:9" ht="19.149999999999999" hidden="1" customHeight="1" outlineLevel="2" x14ac:dyDescent="0.25">
      <c r="B182" s="111" t="s">
        <v>88</v>
      </c>
      <c r="C182" s="112">
        <v>21</v>
      </c>
      <c r="D182" s="263">
        <v>859</v>
      </c>
      <c r="E182" s="266">
        <v>846</v>
      </c>
      <c r="F182" s="267">
        <v>13</v>
      </c>
      <c r="G182" s="267">
        <v>723</v>
      </c>
      <c r="H182" s="264">
        <f t="shared" si="14"/>
        <v>736</v>
      </c>
      <c r="I182" s="268">
        <v>8</v>
      </c>
    </row>
    <row r="183" spans="2:9" ht="19.149999999999999" hidden="1" customHeight="1" outlineLevel="2" x14ac:dyDescent="0.25">
      <c r="B183" s="111" t="s">
        <v>88</v>
      </c>
      <c r="C183" s="112">
        <v>22</v>
      </c>
      <c r="D183" s="263">
        <v>1180</v>
      </c>
      <c r="E183" s="266">
        <v>1168</v>
      </c>
      <c r="F183" s="267">
        <v>12</v>
      </c>
      <c r="G183" s="267">
        <v>1024</v>
      </c>
      <c r="H183" s="264">
        <f t="shared" si="14"/>
        <v>1036</v>
      </c>
      <c r="I183" s="268">
        <v>9</v>
      </c>
    </row>
    <row r="184" spans="2:9" ht="19.149999999999999" hidden="1" customHeight="1" outlineLevel="2" x14ac:dyDescent="0.25">
      <c r="B184" s="111" t="s">
        <v>88</v>
      </c>
      <c r="C184" s="112">
        <v>23</v>
      </c>
      <c r="D184" s="263">
        <v>954</v>
      </c>
      <c r="E184" s="266">
        <v>944</v>
      </c>
      <c r="F184" s="267">
        <v>10</v>
      </c>
      <c r="G184" s="267">
        <v>507</v>
      </c>
      <c r="H184" s="264">
        <f t="shared" si="14"/>
        <v>517</v>
      </c>
      <c r="I184" s="268">
        <v>5</v>
      </c>
    </row>
    <row r="185" spans="2:9" ht="19.149999999999999" hidden="1" customHeight="1" outlineLevel="2" x14ac:dyDescent="0.25">
      <c r="B185" s="111" t="s">
        <v>88</v>
      </c>
      <c r="C185" s="112">
        <v>24</v>
      </c>
      <c r="D185" s="263">
        <v>1166</v>
      </c>
      <c r="E185" s="266">
        <v>1150</v>
      </c>
      <c r="F185" s="267">
        <v>16</v>
      </c>
      <c r="G185" s="267">
        <v>821</v>
      </c>
      <c r="H185" s="264">
        <f t="shared" si="14"/>
        <v>837</v>
      </c>
      <c r="I185" s="268">
        <v>9</v>
      </c>
    </row>
    <row r="186" spans="2:9" ht="19.149999999999999" hidden="1" customHeight="1" outlineLevel="2" x14ac:dyDescent="0.25">
      <c r="B186" s="111" t="s">
        <v>88</v>
      </c>
      <c r="C186" s="112">
        <v>25</v>
      </c>
      <c r="D186" s="263">
        <v>772</v>
      </c>
      <c r="E186" s="266">
        <v>764</v>
      </c>
      <c r="F186" s="267">
        <v>8</v>
      </c>
      <c r="G186" s="267">
        <v>695</v>
      </c>
      <c r="H186" s="264">
        <f t="shared" si="14"/>
        <v>703</v>
      </c>
      <c r="I186" s="268">
        <v>9</v>
      </c>
    </row>
    <row r="187" spans="2:9" ht="19.149999999999999" hidden="1" customHeight="1" outlineLevel="2" x14ac:dyDescent="0.25">
      <c r="B187" s="111" t="s">
        <v>88</v>
      </c>
      <c r="C187" s="112">
        <v>26</v>
      </c>
      <c r="D187" s="263">
        <v>972</v>
      </c>
      <c r="E187" s="266">
        <v>962</v>
      </c>
      <c r="F187" s="267">
        <v>10</v>
      </c>
      <c r="G187" s="267">
        <v>826</v>
      </c>
      <c r="H187" s="264">
        <f t="shared" si="14"/>
        <v>836</v>
      </c>
      <c r="I187" s="268">
        <v>9</v>
      </c>
    </row>
    <row r="188" spans="2:9" ht="19.149999999999999" hidden="1" customHeight="1" outlineLevel="2" x14ac:dyDescent="0.25">
      <c r="B188" s="111" t="s">
        <v>88</v>
      </c>
      <c r="C188" s="112">
        <v>27</v>
      </c>
      <c r="D188" s="263">
        <v>984</v>
      </c>
      <c r="E188" s="266">
        <v>974</v>
      </c>
      <c r="F188" s="267">
        <v>10</v>
      </c>
      <c r="G188" s="267">
        <v>377</v>
      </c>
      <c r="H188" s="264">
        <f t="shared" si="14"/>
        <v>387</v>
      </c>
      <c r="I188" s="268">
        <v>3</v>
      </c>
    </row>
    <row r="189" spans="2:9" ht="19.149999999999999" hidden="1" customHeight="1" outlineLevel="2" x14ac:dyDescent="0.25">
      <c r="B189" s="111" t="s">
        <v>88</v>
      </c>
      <c r="C189" s="112">
        <v>28</v>
      </c>
      <c r="D189" s="263">
        <v>988</v>
      </c>
      <c r="E189" s="266">
        <v>976</v>
      </c>
      <c r="F189" s="267">
        <v>12</v>
      </c>
      <c r="G189" s="267">
        <v>910</v>
      </c>
      <c r="H189" s="264">
        <f t="shared" si="14"/>
        <v>922</v>
      </c>
      <c r="I189" s="268">
        <v>19</v>
      </c>
    </row>
    <row r="190" spans="2:9" ht="19.149999999999999" hidden="1" customHeight="1" outlineLevel="2" x14ac:dyDescent="0.25">
      <c r="B190" s="111" t="s">
        <v>88</v>
      </c>
      <c r="C190" s="112">
        <v>29</v>
      </c>
      <c r="D190" s="263">
        <v>1057</v>
      </c>
      <c r="E190" s="266">
        <v>1046</v>
      </c>
      <c r="F190" s="267">
        <v>11</v>
      </c>
      <c r="G190" s="267">
        <v>820</v>
      </c>
      <c r="H190" s="264">
        <f t="shared" si="14"/>
        <v>831</v>
      </c>
      <c r="I190" s="268">
        <v>9</v>
      </c>
    </row>
    <row r="191" spans="2:9" ht="19.149999999999999" hidden="1" customHeight="1" outlineLevel="2" x14ac:dyDescent="0.25">
      <c r="B191" s="111" t="s">
        <v>88</v>
      </c>
      <c r="C191" s="112">
        <v>30</v>
      </c>
      <c r="D191" s="263">
        <v>819</v>
      </c>
      <c r="E191" s="266">
        <v>810</v>
      </c>
      <c r="F191" s="267">
        <v>9</v>
      </c>
      <c r="G191" s="267">
        <v>616</v>
      </c>
      <c r="H191" s="264">
        <f t="shared" si="14"/>
        <v>625</v>
      </c>
      <c r="I191" s="268">
        <v>0</v>
      </c>
    </row>
    <row r="192" spans="2:9" ht="19.149999999999999" hidden="1" customHeight="1" outlineLevel="2" x14ac:dyDescent="0.25">
      <c r="B192" s="111" t="s">
        <v>88</v>
      </c>
      <c r="C192" s="112">
        <v>31</v>
      </c>
      <c r="D192" s="263">
        <v>1029</v>
      </c>
      <c r="E192" s="266">
        <v>1016</v>
      </c>
      <c r="F192" s="267">
        <v>13</v>
      </c>
      <c r="G192" s="267">
        <v>674</v>
      </c>
      <c r="H192" s="264">
        <f t="shared" si="14"/>
        <v>687</v>
      </c>
      <c r="I192" s="268">
        <v>7</v>
      </c>
    </row>
    <row r="193" spans="2:9" ht="19.149999999999999" hidden="1" customHeight="1" outlineLevel="2" x14ac:dyDescent="0.25">
      <c r="B193" s="111" t="s">
        <v>88</v>
      </c>
      <c r="C193" s="112">
        <v>32</v>
      </c>
      <c r="D193" s="263">
        <v>818</v>
      </c>
      <c r="E193" s="266">
        <v>808</v>
      </c>
      <c r="F193" s="267">
        <v>10</v>
      </c>
      <c r="G193" s="267">
        <v>680</v>
      </c>
      <c r="H193" s="264">
        <f t="shared" si="14"/>
        <v>690</v>
      </c>
      <c r="I193" s="268">
        <v>7</v>
      </c>
    </row>
    <row r="194" spans="2:9" ht="19.149999999999999" hidden="1" customHeight="1" outlineLevel="2" x14ac:dyDescent="0.25">
      <c r="B194" s="111" t="s">
        <v>88</v>
      </c>
      <c r="C194" s="112">
        <v>33</v>
      </c>
      <c r="D194" s="263">
        <v>786</v>
      </c>
      <c r="E194" s="266">
        <v>778</v>
      </c>
      <c r="F194" s="267">
        <v>8</v>
      </c>
      <c r="G194" s="267">
        <v>580</v>
      </c>
      <c r="H194" s="264">
        <f t="shared" si="14"/>
        <v>588</v>
      </c>
      <c r="I194" s="268">
        <v>3</v>
      </c>
    </row>
    <row r="195" spans="2:9" ht="19.149999999999999" hidden="1" customHeight="1" outlineLevel="2" x14ac:dyDescent="0.25">
      <c r="B195" s="111" t="s">
        <v>88</v>
      </c>
      <c r="C195" s="112">
        <v>34</v>
      </c>
      <c r="D195" s="263">
        <v>1069</v>
      </c>
      <c r="E195" s="266">
        <v>1054</v>
      </c>
      <c r="F195" s="267">
        <v>15</v>
      </c>
      <c r="G195" s="267">
        <v>911</v>
      </c>
      <c r="H195" s="264">
        <f t="shared" si="14"/>
        <v>926</v>
      </c>
      <c r="I195" s="268">
        <v>10</v>
      </c>
    </row>
    <row r="196" spans="2:9" ht="19.149999999999999" hidden="1" customHeight="1" outlineLevel="2" x14ac:dyDescent="0.25">
      <c r="B196" s="111" t="s">
        <v>88</v>
      </c>
      <c r="C196" s="112">
        <v>35</v>
      </c>
      <c r="D196" s="263">
        <v>970</v>
      </c>
      <c r="E196" s="266">
        <v>960</v>
      </c>
      <c r="F196" s="267">
        <v>10</v>
      </c>
      <c r="G196" s="267">
        <v>792</v>
      </c>
      <c r="H196" s="264">
        <f t="shared" si="14"/>
        <v>802</v>
      </c>
      <c r="I196" s="268">
        <v>8</v>
      </c>
    </row>
    <row r="197" spans="2:9" ht="19.149999999999999" hidden="1" customHeight="1" outlineLevel="2" x14ac:dyDescent="0.25">
      <c r="B197" s="111" t="s">
        <v>88</v>
      </c>
      <c r="C197" s="112">
        <v>36</v>
      </c>
      <c r="D197" s="263">
        <v>1172</v>
      </c>
      <c r="E197" s="266">
        <v>1160</v>
      </c>
      <c r="F197" s="267">
        <v>12</v>
      </c>
      <c r="G197" s="267">
        <v>769</v>
      </c>
      <c r="H197" s="264">
        <f t="shared" si="14"/>
        <v>781</v>
      </c>
      <c r="I197" s="268">
        <v>5</v>
      </c>
    </row>
    <row r="198" spans="2:9" ht="19.149999999999999" hidden="1" customHeight="1" outlineLevel="2" x14ac:dyDescent="0.25">
      <c r="B198" s="111" t="s">
        <v>88</v>
      </c>
      <c r="C198" s="112">
        <v>37</v>
      </c>
      <c r="D198" s="263">
        <v>879</v>
      </c>
      <c r="E198" s="266">
        <v>870</v>
      </c>
      <c r="F198" s="267">
        <v>9</v>
      </c>
      <c r="G198" s="267">
        <v>728</v>
      </c>
      <c r="H198" s="264">
        <f t="shared" si="14"/>
        <v>737</v>
      </c>
      <c r="I198" s="268">
        <v>8</v>
      </c>
    </row>
    <row r="199" spans="2:9" ht="19.149999999999999" hidden="1" customHeight="1" outlineLevel="2" x14ac:dyDescent="0.25">
      <c r="B199" s="111" t="s">
        <v>88</v>
      </c>
      <c r="C199" s="112">
        <v>38</v>
      </c>
      <c r="D199" s="263">
        <v>903</v>
      </c>
      <c r="E199" s="266">
        <v>894</v>
      </c>
      <c r="F199" s="267">
        <v>9</v>
      </c>
      <c r="G199" s="267">
        <v>684</v>
      </c>
      <c r="H199" s="264">
        <f t="shared" si="14"/>
        <v>693</v>
      </c>
      <c r="I199" s="268">
        <v>14</v>
      </c>
    </row>
    <row r="200" spans="2:9" ht="19.149999999999999" hidden="1" customHeight="1" outlineLevel="2" x14ac:dyDescent="0.25">
      <c r="B200" s="111" t="s">
        <v>88</v>
      </c>
      <c r="C200" s="112">
        <v>39</v>
      </c>
      <c r="D200" s="263">
        <v>827</v>
      </c>
      <c r="E200" s="266">
        <v>818</v>
      </c>
      <c r="F200" s="267">
        <v>9</v>
      </c>
      <c r="G200" s="267">
        <v>791</v>
      </c>
      <c r="H200" s="264">
        <f t="shared" si="14"/>
        <v>800</v>
      </c>
      <c r="I200" s="268">
        <v>8</v>
      </c>
    </row>
    <row r="201" spans="2:9" ht="19.149999999999999" hidden="1" customHeight="1" outlineLevel="2" x14ac:dyDescent="0.25">
      <c r="B201" s="111" t="s">
        <v>88</v>
      </c>
      <c r="C201" s="112">
        <v>40</v>
      </c>
      <c r="D201" s="263">
        <v>984</v>
      </c>
      <c r="E201" s="266">
        <v>974</v>
      </c>
      <c r="F201" s="267">
        <v>10</v>
      </c>
      <c r="G201" s="267">
        <v>385</v>
      </c>
      <c r="H201" s="264">
        <f t="shared" si="14"/>
        <v>395</v>
      </c>
      <c r="I201" s="268">
        <v>8</v>
      </c>
    </row>
    <row r="202" spans="2:9" ht="19.149999999999999" hidden="1" customHeight="1" outlineLevel="2" x14ac:dyDescent="0.25">
      <c r="B202" s="111" t="s">
        <v>88</v>
      </c>
      <c r="C202" s="112">
        <v>41</v>
      </c>
      <c r="D202" s="263">
        <v>1019</v>
      </c>
      <c r="E202" s="266">
        <v>1008</v>
      </c>
      <c r="F202" s="267">
        <v>11</v>
      </c>
      <c r="G202" s="267">
        <v>736</v>
      </c>
      <c r="H202" s="264">
        <f t="shared" ref="H202:H265" si="17">SUM(F202:G202)</f>
        <v>747</v>
      </c>
      <c r="I202" s="268">
        <v>8</v>
      </c>
    </row>
    <row r="203" spans="2:9" ht="19.149999999999999" hidden="1" customHeight="1" outlineLevel="2" x14ac:dyDescent="0.25">
      <c r="B203" s="111" t="s">
        <v>88</v>
      </c>
      <c r="C203" s="112" t="s">
        <v>14</v>
      </c>
      <c r="D203" s="263">
        <v>6</v>
      </c>
      <c r="E203" s="266"/>
      <c r="F203" s="267">
        <v>6</v>
      </c>
      <c r="G203" s="267"/>
      <c r="H203" s="264">
        <f t="shared" si="17"/>
        <v>6</v>
      </c>
      <c r="I203" s="268">
        <v>1</v>
      </c>
    </row>
    <row r="204" spans="2:9" ht="19.149999999999999" customHeight="1" outlineLevel="1" collapsed="1" x14ac:dyDescent="0.25">
      <c r="B204" s="113" t="s">
        <v>88</v>
      </c>
      <c r="C204" s="150"/>
      <c r="D204" s="263">
        <f t="shared" ref="D204:G204" si="18">SUM(D162:D203)</f>
        <v>39075</v>
      </c>
      <c r="E204" s="263">
        <f t="shared" si="18"/>
        <v>38596</v>
      </c>
      <c r="F204" s="263">
        <f t="shared" si="18"/>
        <v>479</v>
      </c>
      <c r="G204" s="263">
        <f t="shared" si="18"/>
        <v>28815</v>
      </c>
      <c r="H204" s="264">
        <f>SUM(H162:H203)</f>
        <v>29294</v>
      </c>
      <c r="I204" s="265">
        <f>SUM(I162:I203)</f>
        <v>312</v>
      </c>
    </row>
    <row r="205" spans="2:9" ht="19.149999999999999" hidden="1" customHeight="1" outlineLevel="2" x14ac:dyDescent="0.25">
      <c r="B205" s="111" t="s">
        <v>89</v>
      </c>
      <c r="C205" s="112">
        <v>1</v>
      </c>
      <c r="D205" s="269">
        <v>964</v>
      </c>
      <c r="E205" s="266">
        <v>948</v>
      </c>
      <c r="F205" s="270">
        <v>16</v>
      </c>
      <c r="G205" s="270">
        <v>817</v>
      </c>
      <c r="H205" s="264">
        <f t="shared" si="17"/>
        <v>833</v>
      </c>
      <c r="I205" s="271">
        <v>8</v>
      </c>
    </row>
    <row r="206" spans="2:9" ht="19.149999999999999" hidden="1" customHeight="1" outlineLevel="2" x14ac:dyDescent="0.25">
      <c r="B206" s="111" t="s">
        <v>89</v>
      </c>
      <c r="C206" s="112">
        <v>2</v>
      </c>
      <c r="D206" s="269">
        <v>1150</v>
      </c>
      <c r="E206" s="266">
        <v>1138</v>
      </c>
      <c r="F206" s="270">
        <v>12</v>
      </c>
      <c r="G206" s="270">
        <v>960</v>
      </c>
      <c r="H206" s="264">
        <f t="shared" si="17"/>
        <v>972</v>
      </c>
      <c r="I206" s="271">
        <v>10</v>
      </c>
    </row>
    <row r="207" spans="2:9" ht="19.149999999999999" hidden="1" customHeight="1" outlineLevel="2" x14ac:dyDescent="0.25">
      <c r="B207" s="111" t="s">
        <v>89</v>
      </c>
      <c r="C207" s="112">
        <v>3</v>
      </c>
      <c r="D207" s="269">
        <v>1021</v>
      </c>
      <c r="E207" s="266">
        <v>1010</v>
      </c>
      <c r="F207" s="270">
        <v>11</v>
      </c>
      <c r="G207" s="270">
        <v>731</v>
      </c>
      <c r="H207" s="264">
        <f t="shared" si="17"/>
        <v>742</v>
      </c>
      <c r="I207" s="271">
        <v>9</v>
      </c>
    </row>
    <row r="208" spans="2:9" ht="19.149999999999999" hidden="1" customHeight="1" outlineLevel="2" x14ac:dyDescent="0.25">
      <c r="B208" s="111" t="s">
        <v>89</v>
      </c>
      <c r="C208" s="112">
        <v>4</v>
      </c>
      <c r="D208" s="269">
        <v>1136</v>
      </c>
      <c r="E208" s="266">
        <v>1122</v>
      </c>
      <c r="F208" s="270">
        <v>14</v>
      </c>
      <c r="G208" s="270">
        <v>663</v>
      </c>
      <c r="H208" s="264">
        <f t="shared" si="17"/>
        <v>677</v>
      </c>
      <c r="I208" s="271">
        <v>10</v>
      </c>
    </row>
    <row r="209" spans="2:9" ht="19.149999999999999" hidden="1" customHeight="1" outlineLevel="2" x14ac:dyDescent="0.25">
      <c r="B209" s="111" t="s">
        <v>89</v>
      </c>
      <c r="C209" s="112">
        <v>5</v>
      </c>
      <c r="D209" s="269">
        <v>1063</v>
      </c>
      <c r="E209" s="266">
        <v>1052</v>
      </c>
      <c r="F209" s="267">
        <v>11</v>
      </c>
      <c r="G209" s="267">
        <v>899</v>
      </c>
      <c r="H209" s="264">
        <f t="shared" si="17"/>
        <v>910</v>
      </c>
      <c r="I209" s="271">
        <v>10</v>
      </c>
    </row>
    <row r="210" spans="2:9" ht="19.149999999999999" hidden="1" customHeight="1" outlineLevel="2" x14ac:dyDescent="0.25">
      <c r="B210" s="111" t="s">
        <v>89</v>
      </c>
      <c r="C210" s="112">
        <v>6</v>
      </c>
      <c r="D210" s="269">
        <v>1014</v>
      </c>
      <c r="E210" s="266">
        <v>1002</v>
      </c>
      <c r="F210" s="270">
        <v>12</v>
      </c>
      <c r="G210" s="270">
        <v>147</v>
      </c>
      <c r="H210" s="264">
        <f t="shared" si="17"/>
        <v>159</v>
      </c>
      <c r="I210" s="271">
        <v>2</v>
      </c>
    </row>
    <row r="211" spans="2:9" ht="19.149999999999999" hidden="1" customHeight="1" outlineLevel="2" x14ac:dyDescent="0.25">
      <c r="B211" s="111" t="s">
        <v>89</v>
      </c>
      <c r="C211" s="112">
        <v>7</v>
      </c>
      <c r="D211" s="269">
        <v>1067</v>
      </c>
      <c r="E211" s="266">
        <v>952</v>
      </c>
      <c r="F211" s="270">
        <v>115</v>
      </c>
      <c r="G211" s="270">
        <v>465</v>
      </c>
      <c r="H211" s="264">
        <f t="shared" si="17"/>
        <v>580</v>
      </c>
      <c r="I211" s="271">
        <v>6</v>
      </c>
    </row>
    <row r="212" spans="2:9" ht="19.149999999999999" hidden="1" customHeight="1" outlineLevel="2" x14ac:dyDescent="0.25">
      <c r="B212" s="111" t="s">
        <v>89</v>
      </c>
      <c r="C212" s="112">
        <v>8</v>
      </c>
      <c r="D212" s="269">
        <v>946</v>
      </c>
      <c r="E212" s="266">
        <v>936</v>
      </c>
      <c r="F212" s="270">
        <v>10</v>
      </c>
      <c r="G212" s="270">
        <v>33</v>
      </c>
      <c r="H212" s="264">
        <f t="shared" si="17"/>
        <v>43</v>
      </c>
      <c r="I212" s="271">
        <v>1</v>
      </c>
    </row>
    <row r="213" spans="2:9" ht="19.149999999999999" hidden="1" customHeight="1" outlineLevel="2" x14ac:dyDescent="0.25">
      <c r="B213" s="111" t="s">
        <v>89</v>
      </c>
      <c r="C213" s="112">
        <v>9</v>
      </c>
      <c r="D213" s="269">
        <v>812</v>
      </c>
      <c r="E213" s="266">
        <v>804</v>
      </c>
      <c r="F213" s="270">
        <v>8</v>
      </c>
      <c r="G213" s="270">
        <v>742</v>
      </c>
      <c r="H213" s="264">
        <f t="shared" si="17"/>
        <v>750</v>
      </c>
      <c r="I213" s="271">
        <v>8</v>
      </c>
    </row>
    <row r="214" spans="2:9" ht="19.149999999999999" hidden="1" customHeight="1" outlineLevel="2" x14ac:dyDescent="0.25">
      <c r="B214" s="111" t="s">
        <v>89</v>
      </c>
      <c r="C214" s="112">
        <v>10</v>
      </c>
      <c r="D214" s="269">
        <v>1075</v>
      </c>
      <c r="E214" s="266">
        <v>1062</v>
      </c>
      <c r="F214" s="270">
        <v>13</v>
      </c>
      <c r="G214" s="270">
        <v>972</v>
      </c>
      <c r="H214" s="264">
        <f t="shared" si="17"/>
        <v>985</v>
      </c>
      <c r="I214" s="271">
        <v>10</v>
      </c>
    </row>
    <row r="215" spans="2:9" ht="19.149999999999999" hidden="1" customHeight="1" outlineLevel="2" x14ac:dyDescent="0.25">
      <c r="B215" s="111" t="s">
        <v>89</v>
      </c>
      <c r="C215" s="112">
        <v>11</v>
      </c>
      <c r="D215" s="269">
        <v>1037</v>
      </c>
      <c r="E215" s="266">
        <v>1016</v>
      </c>
      <c r="F215" s="270">
        <v>21</v>
      </c>
      <c r="G215" s="270">
        <v>865</v>
      </c>
      <c r="H215" s="264">
        <f t="shared" si="17"/>
        <v>886</v>
      </c>
      <c r="I215" s="271">
        <v>9</v>
      </c>
    </row>
    <row r="216" spans="2:9" ht="19.149999999999999" hidden="1" customHeight="1" outlineLevel="2" x14ac:dyDescent="0.25">
      <c r="B216" s="111" t="s">
        <v>89</v>
      </c>
      <c r="C216" s="112">
        <v>12</v>
      </c>
      <c r="D216" s="269">
        <v>932</v>
      </c>
      <c r="E216" s="266">
        <v>912</v>
      </c>
      <c r="F216" s="270">
        <v>20</v>
      </c>
      <c r="G216" s="270">
        <v>747</v>
      </c>
      <c r="H216" s="264">
        <f t="shared" si="17"/>
        <v>767</v>
      </c>
      <c r="I216" s="271">
        <v>8</v>
      </c>
    </row>
    <row r="217" spans="2:9" ht="19.149999999999999" hidden="1" customHeight="1" outlineLevel="2" x14ac:dyDescent="0.25">
      <c r="B217" s="111" t="s">
        <v>89</v>
      </c>
      <c r="C217" s="112" t="s">
        <v>14</v>
      </c>
      <c r="D217" s="269">
        <v>13</v>
      </c>
      <c r="E217" s="266"/>
      <c r="F217" s="270">
        <v>13</v>
      </c>
      <c r="G217" s="270"/>
      <c r="H217" s="264">
        <f t="shared" si="17"/>
        <v>13</v>
      </c>
      <c r="I217" s="271">
        <v>1</v>
      </c>
    </row>
    <row r="218" spans="2:9" ht="19.149999999999999" customHeight="1" outlineLevel="1" collapsed="1" x14ac:dyDescent="0.25">
      <c r="B218" s="113" t="s">
        <v>150</v>
      </c>
      <c r="C218" s="150"/>
      <c r="D218" s="263">
        <f t="shared" ref="D218:F218" si="19">SUM(D205:D217)</f>
        <v>12230</v>
      </c>
      <c r="E218" s="263">
        <f t="shared" si="19"/>
        <v>11954</v>
      </c>
      <c r="F218" s="263">
        <f t="shared" si="19"/>
        <v>276</v>
      </c>
      <c r="G218" s="263">
        <f>SUM(G205:G217)</f>
        <v>8041</v>
      </c>
      <c r="H218" s="264">
        <f>SUM(H205:H217)</f>
        <v>8317</v>
      </c>
      <c r="I218" s="265">
        <f>SUM(I205:I217)</f>
        <v>92</v>
      </c>
    </row>
    <row r="219" spans="2:9" ht="19.149999999999999" hidden="1" customHeight="1" outlineLevel="2" x14ac:dyDescent="0.25">
      <c r="B219" s="111" t="s">
        <v>90</v>
      </c>
      <c r="C219" s="112">
        <v>1</v>
      </c>
      <c r="D219" s="263">
        <v>1045</v>
      </c>
      <c r="E219" s="266">
        <v>1032</v>
      </c>
      <c r="F219" s="267">
        <v>13</v>
      </c>
      <c r="G219" s="267">
        <v>972</v>
      </c>
      <c r="H219" s="264">
        <f t="shared" si="17"/>
        <v>985</v>
      </c>
      <c r="I219" s="268">
        <v>10</v>
      </c>
    </row>
    <row r="220" spans="2:9" ht="19.149999999999999" hidden="1" customHeight="1" outlineLevel="2" x14ac:dyDescent="0.25">
      <c r="B220" s="111" t="s">
        <v>90</v>
      </c>
      <c r="C220" s="112">
        <v>2</v>
      </c>
      <c r="D220" s="263">
        <v>901</v>
      </c>
      <c r="E220" s="266">
        <v>900</v>
      </c>
      <c r="F220" s="267">
        <v>1</v>
      </c>
      <c r="G220" s="267">
        <v>713</v>
      </c>
      <c r="H220" s="264">
        <f t="shared" si="17"/>
        <v>714</v>
      </c>
      <c r="I220" s="268">
        <v>9</v>
      </c>
    </row>
    <row r="221" spans="2:9" ht="19.149999999999999" hidden="1" customHeight="1" outlineLevel="2" x14ac:dyDescent="0.25">
      <c r="B221" s="111" t="s">
        <v>90</v>
      </c>
      <c r="C221" s="112">
        <v>3</v>
      </c>
      <c r="D221" s="263">
        <v>986</v>
      </c>
      <c r="E221" s="266">
        <v>976</v>
      </c>
      <c r="F221" s="267">
        <v>10</v>
      </c>
      <c r="G221" s="267">
        <v>106</v>
      </c>
      <c r="H221" s="264">
        <f t="shared" si="17"/>
        <v>116</v>
      </c>
      <c r="I221" s="268">
        <v>1</v>
      </c>
    </row>
    <row r="222" spans="2:9" ht="19.149999999999999" hidden="1" customHeight="1" outlineLevel="2" x14ac:dyDescent="0.25">
      <c r="B222" s="111" t="s">
        <v>90</v>
      </c>
      <c r="C222" s="112">
        <v>4</v>
      </c>
      <c r="D222" s="263">
        <v>1027</v>
      </c>
      <c r="E222" s="266">
        <v>1027</v>
      </c>
      <c r="F222" s="267">
        <v>0</v>
      </c>
      <c r="G222" s="267">
        <v>651</v>
      </c>
      <c r="H222" s="264">
        <f t="shared" si="17"/>
        <v>651</v>
      </c>
      <c r="I222" s="268">
        <v>7</v>
      </c>
    </row>
    <row r="223" spans="2:9" ht="19.149999999999999" hidden="1" customHeight="1" outlineLevel="2" x14ac:dyDescent="0.25">
      <c r="B223" s="111" t="s">
        <v>90</v>
      </c>
      <c r="C223" s="112">
        <v>5</v>
      </c>
      <c r="D223" s="263">
        <v>938</v>
      </c>
      <c r="E223" s="266">
        <v>926</v>
      </c>
      <c r="F223" s="267">
        <v>12</v>
      </c>
      <c r="G223" s="267">
        <v>818</v>
      </c>
      <c r="H223" s="264">
        <f t="shared" si="17"/>
        <v>830</v>
      </c>
      <c r="I223" s="268">
        <v>8</v>
      </c>
    </row>
    <row r="224" spans="2:9" ht="19.149999999999999" hidden="1" customHeight="1" outlineLevel="2" x14ac:dyDescent="0.25">
      <c r="B224" s="111" t="s">
        <v>90</v>
      </c>
      <c r="C224" s="112" t="s">
        <v>14</v>
      </c>
      <c r="D224" s="263">
        <v>6</v>
      </c>
      <c r="E224" s="266"/>
      <c r="F224" s="267">
        <v>6</v>
      </c>
      <c r="G224" s="267"/>
      <c r="H224" s="264">
        <f t="shared" si="17"/>
        <v>6</v>
      </c>
      <c r="I224" s="268">
        <v>1</v>
      </c>
    </row>
    <row r="225" spans="2:9" ht="19.149999999999999" customHeight="1" outlineLevel="1" collapsed="1" x14ac:dyDescent="0.25">
      <c r="B225" s="113" t="s">
        <v>90</v>
      </c>
      <c r="C225" s="150"/>
      <c r="D225" s="263">
        <f t="shared" ref="D225:G225" si="20">SUM(D219:D224)</f>
        <v>4903</v>
      </c>
      <c r="E225" s="263">
        <f t="shared" si="20"/>
        <v>4861</v>
      </c>
      <c r="F225" s="263">
        <f t="shared" si="20"/>
        <v>42</v>
      </c>
      <c r="G225" s="263">
        <f t="shared" si="20"/>
        <v>3260</v>
      </c>
      <c r="H225" s="264">
        <f>SUM(H219:H224)</f>
        <v>3302</v>
      </c>
      <c r="I225" s="265">
        <f>SUM(I219:I224)</f>
        <v>36</v>
      </c>
    </row>
    <row r="226" spans="2:9" ht="19.149999999999999" hidden="1" customHeight="1" outlineLevel="2" x14ac:dyDescent="0.25">
      <c r="B226" s="111" t="s">
        <v>91</v>
      </c>
      <c r="C226" s="112">
        <v>1</v>
      </c>
      <c r="D226" s="263">
        <v>1168</v>
      </c>
      <c r="E226" s="266">
        <v>1152</v>
      </c>
      <c r="F226" s="267">
        <v>16</v>
      </c>
      <c r="G226" s="267">
        <v>890</v>
      </c>
      <c r="H226" s="264">
        <f t="shared" si="17"/>
        <v>906</v>
      </c>
      <c r="I226" s="268">
        <v>9</v>
      </c>
    </row>
    <row r="227" spans="2:9" ht="19.149999999999999" hidden="1" customHeight="1" outlineLevel="2" x14ac:dyDescent="0.25">
      <c r="B227" s="111" t="s">
        <v>91</v>
      </c>
      <c r="C227" s="112">
        <v>2</v>
      </c>
      <c r="D227" s="263">
        <v>1142</v>
      </c>
      <c r="E227" s="266">
        <v>1124</v>
      </c>
      <c r="F227" s="267">
        <v>18</v>
      </c>
      <c r="G227" s="267">
        <v>870</v>
      </c>
      <c r="H227" s="264">
        <f t="shared" si="17"/>
        <v>888</v>
      </c>
      <c r="I227" s="268">
        <v>5</v>
      </c>
    </row>
    <row r="228" spans="2:9" ht="19.149999999999999" hidden="1" customHeight="1" outlineLevel="2" x14ac:dyDescent="0.25">
      <c r="B228" s="111" t="s">
        <v>91</v>
      </c>
      <c r="C228" s="112">
        <v>3</v>
      </c>
      <c r="D228" s="263">
        <v>1071</v>
      </c>
      <c r="E228" s="266">
        <v>1060</v>
      </c>
      <c r="F228" s="267">
        <v>11</v>
      </c>
      <c r="G228" s="267">
        <v>1011</v>
      </c>
      <c r="H228" s="264">
        <f t="shared" si="17"/>
        <v>1022</v>
      </c>
      <c r="I228" s="268">
        <v>11</v>
      </c>
    </row>
    <row r="229" spans="2:9" ht="19.149999999999999" hidden="1" customHeight="1" outlineLevel="2" x14ac:dyDescent="0.25">
      <c r="B229" s="111" t="s">
        <v>91</v>
      </c>
      <c r="C229" s="112" t="s">
        <v>14</v>
      </c>
      <c r="D229" s="263">
        <v>4</v>
      </c>
      <c r="E229" s="266"/>
      <c r="F229" s="267">
        <v>4</v>
      </c>
      <c r="G229" s="267"/>
      <c r="H229" s="264">
        <f t="shared" si="17"/>
        <v>4</v>
      </c>
      <c r="I229" s="268">
        <v>1</v>
      </c>
    </row>
    <row r="230" spans="2:9" ht="19.149999999999999" customHeight="1" outlineLevel="1" collapsed="1" x14ac:dyDescent="0.25">
      <c r="B230" s="113" t="s">
        <v>91</v>
      </c>
      <c r="C230" s="150"/>
      <c r="D230" s="263">
        <f t="shared" ref="D230:G230" si="21">SUM(D226:D229)</f>
        <v>3385</v>
      </c>
      <c r="E230" s="263">
        <f t="shared" si="21"/>
        <v>3336</v>
      </c>
      <c r="F230" s="263">
        <f t="shared" si="21"/>
        <v>49</v>
      </c>
      <c r="G230" s="263">
        <f t="shared" si="21"/>
        <v>2771</v>
      </c>
      <c r="H230" s="264">
        <f>SUM(H226:H229)</f>
        <v>2820</v>
      </c>
      <c r="I230" s="265">
        <f>SUM(I226:I229)</f>
        <v>26</v>
      </c>
    </row>
    <row r="231" spans="2:9" ht="19.149999999999999" hidden="1" customHeight="1" outlineLevel="2" x14ac:dyDescent="0.25">
      <c r="B231" s="111" t="s">
        <v>92</v>
      </c>
      <c r="C231" s="112">
        <v>1</v>
      </c>
      <c r="D231" s="263">
        <v>1027</v>
      </c>
      <c r="E231" s="266">
        <v>1014</v>
      </c>
      <c r="F231" s="267">
        <v>13</v>
      </c>
      <c r="G231" s="267">
        <v>180</v>
      </c>
      <c r="H231" s="264">
        <f t="shared" si="17"/>
        <v>193</v>
      </c>
      <c r="I231" s="268">
        <v>3</v>
      </c>
    </row>
    <row r="232" spans="2:9" ht="19.149999999999999" hidden="1" customHeight="1" outlineLevel="2" x14ac:dyDescent="0.25">
      <c r="B232" s="111" t="s">
        <v>92</v>
      </c>
      <c r="C232" s="112">
        <v>2</v>
      </c>
      <c r="D232" s="263">
        <v>1122</v>
      </c>
      <c r="E232" s="266">
        <v>1110</v>
      </c>
      <c r="F232" s="267">
        <v>12</v>
      </c>
      <c r="G232" s="267">
        <v>782</v>
      </c>
      <c r="H232" s="264">
        <f t="shared" si="17"/>
        <v>794</v>
      </c>
      <c r="I232" s="268">
        <v>8</v>
      </c>
    </row>
    <row r="233" spans="2:9" ht="19.149999999999999" hidden="1" customHeight="1" outlineLevel="2" x14ac:dyDescent="0.25">
      <c r="B233" s="111" t="s">
        <v>92</v>
      </c>
      <c r="C233" s="112">
        <v>3</v>
      </c>
      <c r="D233" s="263">
        <v>930</v>
      </c>
      <c r="E233" s="266">
        <v>920</v>
      </c>
      <c r="F233" s="267">
        <v>10</v>
      </c>
      <c r="G233" s="267">
        <v>600</v>
      </c>
      <c r="H233" s="264">
        <f t="shared" si="17"/>
        <v>610</v>
      </c>
      <c r="I233" s="268">
        <v>6</v>
      </c>
    </row>
    <row r="234" spans="2:9" ht="19.149999999999999" hidden="1" customHeight="1" outlineLevel="2" x14ac:dyDescent="0.25">
      <c r="B234" s="111" t="s">
        <v>92</v>
      </c>
      <c r="C234" s="112">
        <v>4</v>
      </c>
      <c r="D234" s="263">
        <v>1259</v>
      </c>
      <c r="E234" s="266">
        <v>1232</v>
      </c>
      <c r="F234" s="267">
        <v>27</v>
      </c>
      <c r="G234" s="267">
        <v>740</v>
      </c>
      <c r="H234" s="264">
        <f t="shared" si="17"/>
        <v>767</v>
      </c>
      <c r="I234" s="268">
        <v>8</v>
      </c>
    </row>
    <row r="235" spans="2:9" ht="19.149999999999999" hidden="1" customHeight="1" outlineLevel="2" x14ac:dyDescent="0.25">
      <c r="B235" s="111" t="s">
        <v>92</v>
      </c>
      <c r="C235" s="112">
        <v>5</v>
      </c>
      <c r="D235" s="263">
        <v>794</v>
      </c>
      <c r="E235" s="266">
        <v>782</v>
      </c>
      <c r="F235" s="267">
        <v>12</v>
      </c>
      <c r="G235" s="267">
        <v>578</v>
      </c>
      <c r="H235" s="264">
        <f t="shared" si="17"/>
        <v>590</v>
      </c>
      <c r="I235" s="268">
        <v>6</v>
      </c>
    </row>
    <row r="236" spans="2:9" ht="19.149999999999999" hidden="1" customHeight="1" outlineLevel="2" x14ac:dyDescent="0.25">
      <c r="B236" s="111" t="s">
        <v>92</v>
      </c>
      <c r="C236" s="112">
        <v>6</v>
      </c>
      <c r="D236" s="263">
        <v>1227</v>
      </c>
      <c r="E236" s="266">
        <v>1210</v>
      </c>
      <c r="F236" s="267">
        <v>17</v>
      </c>
      <c r="G236" s="267">
        <v>842</v>
      </c>
      <c r="H236" s="264">
        <f t="shared" si="17"/>
        <v>859</v>
      </c>
      <c r="I236" s="268">
        <v>9</v>
      </c>
    </row>
    <row r="237" spans="2:9" ht="19.149999999999999" hidden="1" customHeight="1" outlineLevel="2" x14ac:dyDescent="0.25">
      <c r="B237" s="111" t="s">
        <v>92</v>
      </c>
      <c r="C237" s="112">
        <v>7</v>
      </c>
      <c r="D237" s="263">
        <v>1289</v>
      </c>
      <c r="E237" s="266">
        <v>1272</v>
      </c>
      <c r="F237" s="267">
        <v>17</v>
      </c>
      <c r="G237" s="267">
        <v>800</v>
      </c>
      <c r="H237" s="264">
        <f t="shared" si="17"/>
        <v>817</v>
      </c>
      <c r="I237" s="268">
        <v>8</v>
      </c>
    </row>
    <row r="238" spans="2:9" ht="19.149999999999999" hidden="1" customHeight="1" outlineLevel="2" x14ac:dyDescent="0.25">
      <c r="B238" s="111" t="s">
        <v>92</v>
      </c>
      <c r="C238" s="112">
        <v>8</v>
      </c>
      <c r="D238" s="263">
        <v>992</v>
      </c>
      <c r="E238" s="266">
        <v>982</v>
      </c>
      <c r="F238" s="267">
        <v>10</v>
      </c>
      <c r="G238" s="267">
        <v>606</v>
      </c>
      <c r="H238" s="264">
        <f t="shared" si="17"/>
        <v>616</v>
      </c>
      <c r="I238" s="268">
        <v>7</v>
      </c>
    </row>
    <row r="239" spans="2:9" ht="19.149999999999999" hidden="1" customHeight="1" outlineLevel="2" x14ac:dyDescent="0.25">
      <c r="B239" s="111" t="s">
        <v>92</v>
      </c>
      <c r="C239" s="112">
        <v>9</v>
      </c>
      <c r="D239" s="263">
        <v>1241</v>
      </c>
      <c r="E239" s="266">
        <v>1228</v>
      </c>
      <c r="F239" s="267">
        <v>13</v>
      </c>
      <c r="G239" s="267">
        <v>789</v>
      </c>
      <c r="H239" s="264">
        <f t="shared" si="17"/>
        <v>802</v>
      </c>
      <c r="I239" s="268">
        <v>9</v>
      </c>
    </row>
    <row r="240" spans="2:9" ht="19.149999999999999" hidden="1" customHeight="1" outlineLevel="2" x14ac:dyDescent="0.25">
      <c r="B240" s="111" t="s">
        <v>92</v>
      </c>
      <c r="C240" s="112">
        <v>10</v>
      </c>
      <c r="D240" s="263">
        <v>1223</v>
      </c>
      <c r="E240" s="266">
        <v>1210</v>
      </c>
      <c r="F240" s="267">
        <v>13</v>
      </c>
      <c r="G240" s="267">
        <v>196</v>
      </c>
      <c r="H240" s="264">
        <f t="shared" si="17"/>
        <v>209</v>
      </c>
      <c r="I240" s="268">
        <v>2</v>
      </c>
    </row>
    <row r="241" spans="2:9" ht="19.149999999999999" hidden="1" customHeight="1" outlineLevel="2" x14ac:dyDescent="0.25">
      <c r="B241" s="111" t="s">
        <v>92</v>
      </c>
      <c r="C241" s="112">
        <v>11</v>
      </c>
      <c r="D241" s="263">
        <v>1107</v>
      </c>
      <c r="E241" s="266">
        <v>1096</v>
      </c>
      <c r="F241" s="267">
        <v>11</v>
      </c>
      <c r="G241" s="267">
        <v>200</v>
      </c>
      <c r="H241" s="264">
        <f t="shared" si="17"/>
        <v>211</v>
      </c>
      <c r="I241" s="268">
        <v>3</v>
      </c>
    </row>
    <row r="242" spans="2:9" ht="19.149999999999999" hidden="1" customHeight="1" outlineLevel="2" x14ac:dyDescent="0.25">
      <c r="B242" s="111" t="s">
        <v>92</v>
      </c>
      <c r="C242" s="112">
        <v>12</v>
      </c>
      <c r="D242" s="263">
        <v>1126</v>
      </c>
      <c r="E242" s="266">
        <v>1114</v>
      </c>
      <c r="F242" s="267">
        <v>12</v>
      </c>
      <c r="G242" s="267">
        <v>352</v>
      </c>
      <c r="H242" s="264">
        <f t="shared" si="17"/>
        <v>364</v>
      </c>
      <c r="I242" s="268">
        <v>4</v>
      </c>
    </row>
    <row r="243" spans="2:9" ht="19.149999999999999" hidden="1" customHeight="1" outlineLevel="2" x14ac:dyDescent="0.25">
      <c r="B243" s="111" t="s">
        <v>92</v>
      </c>
      <c r="C243" s="112" t="s">
        <v>14</v>
      </c>
      <c r="D243" s="263">
        <v>13</v>
      </c>
      <c r="E243" s="266"/>
      <c r="F243" s="267">
        <v>13</v>
      </c>
      <c r="G243" s="267"/>
      <c r="H243" s="264">
        <f t="shared" si="17"/>
        <v>13</v>
      </c>
      <c r="I243" s="268">
        <v>1</v>
      </c>
    </row>
    <row r="244" spans="2:9" ht="19.149999999999999" customHeight="1" outlineLevel="1" collapsed="1" x14ac:dyDescent="0.25">
      <c r="B244" s="113" t="s">
        <v>92</v>
      </c>
      <c r="C244" s="150"/>
      <c r="D244" s="263">
        <f t="shared" ref="D244:G244" si="22">SUM(D231:D243)</f>
        <v>13350</v>
      </c>
      <c r="E244" s="263">
        <f t="shared" si="22"/>
        <v>13170</v>
      </c>
      <c r="F244" s="263">
        <f t="shared" si="22"/>
        <v>180</v>
      </c>
      <c r="G244" s="263">
        <f t="shared" si="22"/>
        <v>6665</v>
      </c>
      <c r="H244" s="264">
        <f>SUM(H231:H243)</f>
        <v>6845</v>
      </c>
      <c r="I244" s="265">
        <f>SUM(I231:I243)</f>
        <v>74</v>
      </c>
    </row>
    <row r="245" spans="2:9" ht="19.149999999999999" hidden="1" customHeight="1" outlineLevel="2" x14ac:dyDescent="0.25">
      <c r="B245" s="111" t="s">
        <v>93</v>
      </c>
      <c r="C245" s="112">
        <v>1</v>
      </c>
      <c r="D245" s="263">
        <v>1029</v>
      </c>
      <c r="E245" s="266">
        <v>1018</v>
      </c>
      <c r="F245" s="267">
        <v>11</v>
      </c>
      <c r="G245" s="267">
        <v>902</v>
      </c>
      <c r="H245" s="264">
        <f t="shared" si="17"/>
        <v>913</v>
      </c>
      <c r="I245" s="268">
        <v>10</v>
      </c>
    </row>
    <row r="246" spans="2:9" ht="19.149999999999999" hidden="1" customHeight="1" outlineLevel="2" x14ac:dyDescent="0.25">
      <c r="B246" s="111" t="s">
        <v>93</v>
      </c>
      <c r="C246" s="112">
        <v>2</v>
      </c>
      <c r="D246" s="263">
        <v>1085</v>
      </c>
      <c r="E246" s="266">
        <v>1074</v>
      </c>
      <c r="F246" s="267">
        <v>11</v>
      </c>
      <c r="G246" s="267">
        <v>959</v>
      </c>
      <c r="H246" s="264">
        <f t="shared" si="17"/>
        <v>970</v>
      </c>
      <c r="I246" s="268">
        <v>10</v>
      </c>
    </row>
    <row r="247" spans="2:9" ht="19.149999999999999" hidden="1" customHeight="1" outlineLevel="2" x14ac:dyDescent="0.25">
      <c r="B247" s="111" t="s">
        <v>93</v>
      </c>
      <c r="C247" s="112">
        <v>3</v>
      </c>
      <c r="D247" s="263">
        <v>1142</v>
      </c>
      <c r="E247" s="266">
        <v>1130</v>
      </c>
      <c r="F247" s="267">
        <v>12</v>
      </c>
      <c r="G247" s="267">
        <v>989</v>
      </c>
      <c r="H247" s="264">
        <f t="shared" si="17"/>
        <v>1001</v>
      </c>
      <c r="I247" s="268">
        <v>11</v>
      </c>
    </row>
    <row r="248" spans="2:9" ht="19.149999999999999" hidden="1" customHeight="1" outlineLevel="2" x14ac:dyDescent="0.25">
      <c r="B248" s="111" t="s">
        <v>93</v>
      </c>
      <c r="C248" s="112">
        <v>4</v>
      </c>
      <c r="D248" s="263">
        <v>1182</v>
      </c>
      <c r="E248" s="266">
        <v>1170</v>
      </c>
      <c r="F248" s="267">
        <v>12</v>
      </c>
      <c r="G248" s="267">
        <v>1078</v>
      </c>
      <c r="H248" s="264">
        <f t="shared" si="17"/>
        <v>1090</v>
      </c>
      <c r="I248" s="268">
        <v>11</v>
      </c>
    </row>
    <row r="249" spans="2:9" ht="19.149999999999999" hidden="1" customHeight="1" outlineLevel="2" x14ac:dyDescent="0.25">
      <c r="B249" s="111" t="s">
        <v>93</v>
      </c>
      <c r="C249" s="112">
        <v>5</v>
      </c>
      <c r="D249" s="263">
        <v>1029</v>
      </c>
      <c r="E249" s="266">
        <v>1018</v>
      </c>
      <c r="F249" s="267">
        <v>11</v>
      </c>
      <c r="G249" s="267">
        <v>890</v>
      </c>
      <c r="H249" s="264">
        <f t="shared" si="17"/>
        <v>901</v>
      </c>
      <c r="I249" s="268">
        <v>10</v>
      </c>
    </row>
    <row r="250" spans="2:9" ht="19.149999999999999" hidden="1" customHeight="1" outlineLevel="2" x14ac:dyDescent="0.25">
      <c r="B250" s="111" t="s">
        <v>93</v>
      </c>
      <c r="C250" s="112">
        <v>6</v>
      </c>
      <c r="D250" s="263">
        <v>1144</v>
      </c>
      <c r="E250" s="266">
        <v>1132</v>
      </c>
      <c r="F250" s="267">
        <v>12</v>
      </c>
      <c r="G250" s="267">
        <v>845</v>
      </c>
      <c r="H250" s="264">
        <f t="shared" si="17"/>
        <v>857</v>
      </c>
      <c r="I250" s="268">
        <v>9</v>
      </c>
    </row>
    <row r="251" spans="2:9" ht="19.149999999999999" hidden="1" customHeight="1" outlineLevel="2" x14ac:dyDescent="0.25">
      <c r="B251" s="111" t="s">
        <v>93</v>
      </c>
      <c r="C251" s="112">
        <v>7</v>
      </c>
      <c r="D251" s="263">
        <v>1134</v>
      </c>
      <c r="E251" s="266">
        <v>1110</v>
      </c>
      <c r="F251" s="267">
        <v>24</v>
      </c>
      <c r="G251" s="267">
        <v>670</v>
      </c>
      <c r="H251" s="264">
        <f t="shared" si="17"/>
        <v>694</v>
      </c>
      <c r="I251" s="268">
        <v>7</v>
      </c>
    </row>
    <row r="252" spans="2:9" ht="19.149999999999999" hidden="1" customHeight="1" outlineLevel="2" x14ac:dyDescent="0.25">
      <c r="B252" s="111" t="s">
        <v>93</v>
      </c>
      <c r="C252" s="112">
        <v>8</v>
      </c>
      <c r="D252" s="263">
        <v>1073</v>
      </c>
      <c r="E252" s="266">
        <v>1062</v>
      </c>
      <c r="F252" s="267">
        <v>11</v>
      </c>
      <c r="G252" s="267">
        <v>989</v>
      </c>
      <c r="H252" s="264">
        <f t="shared" si="17"/>
        <v>1000</v>
      </c>
      <c r="I252" s="268">
        <v>10</v>
      </c>
    </row>
    <row r="253" spans="2:9" ht="19.149999999999999" hidden="1" customHeight="1" outlineLevel="2" x14ac:dyDescent="0.25">
      <c r="B253" s="111" t="s">
        <v>93</v>
      </c>
      <c r="C253" s="112">
        <v>9</v>
      </c>
      <c r="D253" s="263">
        <v>994</v>
      </c>
      <c r="E253" s="266">
        <v>984</v>
      </c>
      <c r="F253" s="267">
        <v>10</v>
      </c>
      <c r="G253" s="267">
        <v>860</v>
      </c>
      <c r="H253" s="264">
        <f t="shared" si="17"/>
        <v>870</v>
      </c>
      <c r="I253" s="268">
        <v>9</v>
      </c>
    </row>
    <row r="254" spans="2:9" ht="19.149999999999999" hidden="1" customHeight="1" outlineLevel="2" x14ac:dyDescent="0.25">
      <c r="B254" s="111" t="s">
        <v>93</v>
      </c>
      <c r="C254" s="112">
        <v>10</v>
      </c>
      <c r="D254" s="263">
        <v>1144</v>
      </c>
      <c r="E254" s="266">
        <v>1132</v>
      </c>
      <c r="F254" s="267">
        <v>12</v>
      </c>
      <c r="G254" s="267">
        <v>897</v>
      </c>
      <c r="H254" s="264">
        <f t="shared" si="17"/>
        <v>909</v>
      </c>
      <c r="I254" s="268">
        <v>10</v>
      </c>
    </row>
    <row r="255" spans="2:9" ht="19.149999999999999" hidden="1" customHeight="1" outlineLevel="2" x14ac:dyDescent="0.25">
      <c r="B255" s="111" t="s">
        <v>93</v>
      </c>
      <c r="C255" s="112" t="s">
        <v>14</v>
      </c>
      <c r="D255" s="263">
        <v>11</v>
      </c>
      <c r="E255" s="266"/>
      <c r="F255" s="267">
        <v>11</v>
      </c>
      <c r="G255" s="267"/>
      <c r="H255" s="264">
        <f t="shared" si="17"/>
        <v>11</v>
      </c>
      <c r="I255" s="268">
        <v>1</v>
      </c>
    </row>
    <row r="256" spans="2:9" ht="19.149999999999999" customHeight="1" outlineLevel="1" collapsed="1" x14ac:dyDescent="0.25">
      <c r="B256" s="113" t="s">
        <v>93</v>
      </c>
      <c r="C256" s="150"/>
      <c r="D256" s="263">
        <f t="shared" ref="D256:G256" si="23">SUM(D245:D255)</f>
        <v>10967</v>
      </c>
      <c r="E256" s="263">
        <f t="shared" si="23"/>
        <v>10830</v>
      </c>
      <c r="F256" s="263">
        <f t="shared" si="23"/>
        <v>137</v>
      </c>
      <c r="G256" s="263">
        <f t="shared" si="23"/>
        <v>9079</v>
      </c>
      <c r="H256" s="264">
        <f>SUM(H245:H255)</f>
        <v>9216</v>
      </c>
      <c r="I256" s="265">
        <f>SUM(I245:I255)</f>
        <v>98</v>
      </c>
    </row>
    <row r="257" spans="2:9" ht="19.149999999999999" hidden="1" customHeight="1" outlineLevel="2" x14ac:dyDescent="0.25">
      <c r="B257" s="111" t="s">
        <v>94</v>
      </c>
      <c r="C257" s="112">
        <v>1</v>
      </c>
      <c r="D257" s="263">
        <v>1031</v>
      </c>
      <c r="E257" s="266">
        <v>1018</v>
      </c>
      <c r="F257" s="267">
        <v>13</v>
      </c>
      <c r="G257" s="267">
        <v>886</v>
      </c>
      <c r="H257" s="264">
        <f t="shared" si="17"/>
        <v>899</v>
      </c>
      <c r="I257" s="268">
        <v>9</v>
      </c>
    </row>
    <row r="258" spans="2:9" ht="19.149999999999999" hidden="1" customHeight="1" outlineLevel="2" x14ac:dyDescent="0.25">
      <c r="B258" s="111" t="s">
        <v>94</v>
      </c>
      <c r="C258" s="112">
        <v>2</v>
      </c>
      <c r="D258" s="263">
        <v>1025</v>
      </c>
      <c r="E258" s="266">
        <v>1012</v>
      </c>
      <c r="F258" s="267">
        <v>13</v>
      </c>
      <c r="G258" s="267">
        <v>645</v>
      </c>
      <c r="H258" s="264">
        <f t="shared" si="17"/>
        <v>658</v>
      </c>
      <c r="I258" s="268">
        <v>7</v>
      </c>
    </row>
    <row r="259" spans="2:9" ht="19.149999999999999" hidden="1" customHeight="1" outlineLevel="2" x14ac:dyDescent="0.25">
      <c r="B259" s="111" t="s">
        <v>94</v>
      </c>
      <c r="C259" s="112">
        <v>3</v>
      </c>
      <c r="D259" s="263">
        <v>978</v>
      </c>
      <c r="E259" s="266">
        <v>968</v>
      </c>
      <c r="F259" s="267">
        <v>10</v>
      </c>
      <c r="G259" s="267">
        <v>871</v>
      </c>
      <c r="H259" s="264">
        <f t="shared" si="17"/>
        <v>881</v>
      </c>
      <c r="I259" s="268">
        <v>9</v>
      </c>
    </row>
    <row r="260" spans="2:9" ht="19.149999999999999" hidden="1" customHeight="1" outlineLevel="2" x14ac:dyDescent="0.25">
      <c r="B260" s="111" t="s">
        <v>94</v>
      </c>
      <c r="C260" s="112">
        <v>4</v>
      </c>
      <c r="D260" s="263">
        <v>964</v>
      </c>
      <c r="E260" s="266">
        <v>954</v>
      </c>
      <c r="F260" s="267">
        <v>10</v>
      </c>
      <c r="G260" s="267">
        <v>738</v>
      </c>
      <c r="H260" s="264">
        <f t="shared" si="17"/>
        <v>748</v>
      </c>
      <c r="I260" s="268">
        <v>8</v>
      </c>
    </row>
    <row r="261" spans="2:9" ht="19.149999999999999" hidden="1" customHeight="1" outlineLevel="2" x14ac:dyDescent="0.25">
      <c r="B261" s="111" t="s">
        <v>94</v>
      </c>
      <c r="C261" s="112">
        <v>5</v>
      </c>
      <c r="D261" s="263">
        <v>954</v>
      </c>
      <c r="E261" s="266">
        <v>942</v>
      </c>
      <c r="F261" s="267">
        <v>12</v>
      </c>
      <c r="G261" s="267">
        <v>900</v>
      </c>
      <c r="H261" s="264">
        <f t="shared" si="17"/>
        <v>912</v>
      </c>
      <c r="I261" s="268">
        <v>10</v>
      </c>
    </row>
    <row r="262" spans="2:9" ht="19.149999999999999" hidden="1" customHeight="1" outlineLevel="2" x14ac:dyDescent="0.25">
      <c r="B262" s="111" t="s">
        <v>94</v>
      </c>
      <c r="C262" s="112">
        <v>6</v>
      </c>
      <c r="D262" s="263">
        <v>964</v>
      </c>
      <c r="E262" s="266">
        <v>954</v>
      </c>
      <c r="F262" s="267">
        <v>10</v>
      </c>
      <c r="G262" s="267">
        <v>406</v>
      </c>
      <c r="H262" s="264">
        <f t="shared" si="17"/>
        <v>416</v>
      </c>
      <c r="I262" s="268">
        <v>0</v>
      </c>
    </row>
    <row r="263" spans="2:9" ht="19.149999999999999" hidden="1" customHeight="1" outlineLevel="2" x14ac:dyDescent="0.25">
      <c r="B263" s="111" t="s">
        <v>94</v>
      </c>
      <c r="C263" s="112">
        <v>7</v>
      </c>
      <c r="D263" s="263">
        <v>926</v>
      </c>
      <c r="E263" s="266">
        <v>916</v>
      </c>
      <c r="F263" s="267">
        <v>10</v>
      </c>
      <c r="G263" s="267">
        <v>866</v>
      </c>
      <c r="H263" s="264">
        <f t="shared" si="17"/>
        <v>876</v>
      </c>
      <c r="I263" s="268">
        <v>9</v>
      </c>
    </row>
    <row r="264" spans="2:9" ht="19.149999999999999" hidden="1" customHeight="1" outlineLevel="2" x14ac:dyDescent="0.25">
      <c r="B264" s="111" t="s">
        <v>94</v>
      </c>
      <c r="C264" s="112">
        <v>8</v>
      </c>
      <c r="D264" s="263">
        <v>950</v>
      </c>
      <c r="E264" s="266">
        <v>940</v>
      </c>
      <c r="F264" s="267">
        <v>10</v>
      </c>
      <c r="G264" s="267">
        <v>809</v>
      </c>
      <c r="H264" s="264">
        <f t="shared" si="17"/>
        <v>819</v>
      </c>
      <c r="I264" s="268">
        <v>9</v>
      </c>
    </row>
    <row r="265" spans="2:9" ht="19.149999999999999" hidden="1" customHeight="1" outlineLevel="2" x14ac:dyDescent="0.25">
      <c r="B265" s="111" t="s">
        <v>94</v>
      </c>
      <c r="C265" s="112">
        <v>9</v>
      </c>
      <c r="D265" s="263">
        <v>1109</v>
      </c>
      <c r="E265" s="266">
        <v>1096</v>
      </c>
      <c r="F265" s="267">
        <v>13</v>
      </c>
      <c r="G265" s="267">
        <v>841</v>
      </c>
      <c r="H265" s="264">
        <f t="shared" si="17"/>
        <v>854</v>
      </c>
      <c r="I265" s="268">
        <v>9</v>
      </c>
    </row>
    <row r="266" spans="2:9" ht="19.149999999999999" hidden="1" customHeight="1" outlineLevel="2" x14ac:dyDescent="0.25">
      <c r="B266" s="111" t="s">
        <v>94</v>
      </c>
      <c r="C266" s="112">
        <v>10</v>
      </c>
      <c r="D266" s="263">
        <v>1025</v>
      </c>
      <c r="E266" s="266">
        <v>1010</v>
      </c>
      <c r="F266" s="267">
        <v>15</v>
      </c>
      <c r="G266" s="267">
        <v>663</v>
      </c>
      <c r="H266" s="264">
        <f t="shared" ref="H266:H329" si="24">SUM(F266:G266)</f>
        <v>678</v>
      </c>
      <c r="I266" s="268">
        <v>7</v>
      </c>
    </row>
    <row r="267" spans="2:9" ht="19.149999999999999" hidden="1" customHeight="1" outlineLevel="2" x14ac:dyDescent="0.25">
      <c r="B267" s="111" t="s">
        <v>94</v>
      </c>
      <c r="C267" s="112">
        <v>11</v>
      </c>
      <c r="D267" s="263">
        <v>968</v>
      </c>
      <c r="E267" s="266">
        <v>958</v>
      </c>
      <c r="F267" s="267">
        <v>10</v>
      </c>
      <c r="G267" s="267">
        <v>800</v>
      </c>
      <c r="H267" s="264">
        <f t="shared" si="24"/>
        <v>810</v>
      </c>
      <c r="I267" s="268">
        <v>9</v>
      </c>
    </row>
    <row r="268" spans="2:9" ht="19.149999999999999" hidden="1" customHeight="1" outlineLevel="2" x14ac:dyDescent="0.25">
      <c r="B268" s="111" t="s">
        <v>94</v>
      </c>
      <c r="C268" s="112">
        <v>12</v>
      </c>
      <c r="D268" s="263">
        <v>1208</v>
      </c>
      <c r="E268" s="266">
        <v>1194</v>
      </c>
      <c r="F268" s="267">
        <v>14</v>
      </c>
      <c r="G268" s="267">
        <v>1026</v>
      </c>
      <c r="H268" s="264">
        <f t="shared" si="24"/>
        <v>1040</v>
      </c>
      <c r="I268" s="268">
        <v>11</v>
      </c>
    </row>
    <row r="269" spans="2:9" ht="19.149999999999999" hidden="1" customHeight="1" outlineLevel="2" x14ac:dyDescent="0.25">
      <c r="B269" s="111" t="s">
        <v>94</v>
      </c>
      <c r="C269" s="112">
        <v>13</v>
      </c>
      <c r="D269" s="263">
        <v>1097</v>
      </c>
      <c r="E269" s="266">
        <v>1082</v>
      </c>
      <c r="F269" s="267">
        <v>15</v>
      </c>
      <c r="G269" s="267">
        <v>719</v>
      </c>
      <c r="H269" s="264">
        <f t="shared" si="24"/>
        <v>734</v>
      </c>
      <c r="I269" s="268">
        <v>8</v>
      </c>
    </row>
    <row r="270" spans="2:9" ht="19.149999999999999" hidden="1" customHeight="1" outlineLevel="2" x14ac:dyDescent="0.25">
      <c r="B270" s="111" t="s">
        <v>94</v>
      </c>
      <c r="C270" s="112">
        <v>14</v>
      </c>
      <c r="D270" s="263">
        <v>1132</v>
      </c>
      <c r="E270" s="266">
        <v>1118</v>
      </c>
      <c r="F270" s="267">
        <v>14</v>
      </c>
      <c r="G270" s="267">
        <v>854</v>
      </c>
      <c r="H270" s="264">
        <f t="shared" si="24"/>
        <v>868</v>
      </c>
      <c r="I270" s="268">
        <v>6</v>
      </c>
    </row>
    <row r="271" spans="2:9" ht="19.149999999999999" hidden="1" customHeight="1" outlineLevel="2" x14ac:dyDescent="0.25">
      <c r="B271" s="111" t="s">
        <v>94</v>
      </c>
      <c r="C271" s="112">
        <v>15</v>
      </c>
      <c r="D271" s="263">
        <v>942</v>
      </c>
      <c r="E271" s="266">
        <v>932</v>
      </c>
      <c r="F271" s="267">
        <v>10</v>
      </c>
      <c r="G271" s="267">
        <v>873</v>
      </c>
      <c r="H271" s="264">
        <f t="shared" si="24"/>
        <v>883</v>
      </c>
      <c r="I271" s="268">
        <v>9</v>
      </c>
    </row>
    <row r="272" spans="2:9" ht="19.149999999999999" hidden="1" customHeight="1" outlineLevel="2" x14ac:dyDescent="0.25">
      <c r="B272" s="111" t="s">
        <v>94</v>
      </c>
      <c r="C272" s="112" t="s">
        <v>14</v>
      </c>
      <c r="D272" s="263">
        <v>16</v>
      </c>
      <c r="E272" s="266"/>
      <c r="F272" s="267">
        <v>16</v>
      </c>
      <c r="G272" s="267"/>
      <c r="H272" s="264">
        <f t="shared" si="24"/>
        <v>16</v>
      </c>
      <c r="I272" s="268">
        <v>1</v>
      </c>
    </row>
    <row r="273" spans="2:9" ht="19.149999999999999" customHeight="1" outlineLevel="1" collapsed="1" x14ac:dyDescent="0.25">
      <c r="B273" s="113" t="s">
        <v>94</v>
      </c>
      <c r="C273" s="150"/>
      <c r="D273" s="263">
        <f t="shared" ref="D273:G273" si="25">SUM(D257:D272)</f>
        <v>15289</v>
      </c>
      <c r="E273" s="263">
        <f t="shared" si="25"/>
        <v>15094</v>
      </c>
      <c r="F273" s="263">
        <f t="shared" si="25"/>
        <v>195</v>
      </c>
      <c r="G273" s="263">
        <f t="shared" si="25"/>
        <v>11897</v>
      </c>
      <c r="H273" s="264">
        <f>SUM(H257:H272)</f>
        <v>12092</v>
      </c>
      <c r="I273" s="265">
        <f>SUM(I257:I272)</f>
        <v>121</v>
      </c>
    </row>
    <row r="274" spans="2:9" ht="19.149999999999999" hidden="1" customHeight="1" outlineLevel="2" x14ac:dyDescent="0.25">
      <c r="B274" s="111" t="s">
        <v>95</v>
      </c>
      <c r="C274" s="117">
        <v>1</v>
      </c>
      <c r="D274" s="269">
        <v>932</v>
      </c>
      <c r="E274" s="266">
        <v>922</v>
      </c>
      <c r="F274" s="270">
        <v>10</v>
      </c>
      <c r="G274" s="270">
        <v>661</v>
      </c>
      <c r="H274" s="264">
        <f t="shared" si="24"/>
        <v>671</v>
      </c>
      <c r="I274" s="271">
        <v>7</v>
      </c>
    </row>
    <row r="275" spans="2:9" ht="19.149999999999999" hidden="1" customHeight="1" outlineLevel="2" x14ac:dyDescent="0.25">
      <c r="B275" s="111" t="s">
        <v>95</v>
      </c>
      <c r="C275" s="117">
        <v>2</v>
      </c>
      <c r="D275" s="269">
        <v>960</v>
      </c>
      <c r="E275" s="266">
        <v>950</v>
      </c>
      <c r="F275" s="270">
        <v>10</v>
      </c>
      <c r="G275" s="270">
        <v>849</v>
      </c>
      <c r="H275" s="264">
        <f t="shared" si="24"/>
        <v>859</v>
      </c>
      <c r="I275" s="271">
        <v>9</v>
      </c>
    </row>
    <row r="276" spans="2:9" ht="19.149999999999999" hidden="1" customHeight="1" outlineLevel="2" x14ac:dyDescent="0.25">
      <c r="B276" s="111" t="s">
        <v>95</v>
      </c>
      <c r="C276" s="117">
        <v>3</v>
      </c>
      <c r="D276" s="269">
        <v>1190</v>
      </c>
      <c r="E276" s="266">
        <v>1178</v>
      </c>
      <c r="F276" s="270">
        <v>12</v>
      </c>
      <c r="G276" s="270">
        <v>1010</v>
      </c>
      <c r="H276" s="264">
        <f t="shared" si="24"/>
        <v>1022</v>
      </c>
      <c r="I276" s="271">
        <v>11</v>
      </c>
    </row>
    <row r="277" spans="2:9" ht="19.149999999999999" hidden="1" customHeight="1" outlineLevel="2" x14ac:dyDescent="0.25">
      <c r="B277" s="111" t="s">
        <v>95</v>
      </c>
      <c r="C277" s="117">
        <v>4</v>
      </c>
      <c r="D277" s="269">
        <v>1204</v>
      </c>
      <c r="E277" s="266">
        <v>1190</v>
      </c>
      <c r="F277" s="270">
        <v>14</v>
      </c>
      <c r="G277" s="270">
        <v>1067</v>
      </c>
      <c r="H277" s="264">
        <f t="shared" si="24"/>
        <v>1081</v>
      </c>
      <c r="I277" s="271">
        <v>11</v>
      </c>
    </row>
    <row r="278" spans="2:9" ht="19.149999999999999" hidden="1" customHeight="1" outlineLevel="2" x14ac:dyDescent="0.25">
      <c r="B278" s="111" t="s">
        <v>95</v>
      </c>
      <c r="C278" s="117">
        <v>5</v>
      </c>
      <c r="D278" s="269">
        <v>1067</v>
      </c>
      <c r="E278" s="266">
        <v>1056</v>
      </c>
      <c r="F278" s="270">
        <v>11</v>
      </c>
      <c r="G278" s="270">
        <v>931</v>
      </c>
      <c r="H278" s="264">
        <f t="shared" si="24"/>
        <v>942</v>
      </c>
      <c r="I278" s="271">
        <v>10</v>
      </c>
    </row>
    <row r="279" spans="2:9" ht="19.149999999999999" hidden="1" customHeight="1" outlineLevel="2" x14ac:dyDescent="0.25">
      <c r="B279" s="111" t="s">
        <v>95</v>
      </c>
      <c r="C279" s="117" t="s">
        <v>14</v>
      </c>
      <c r="D279" s="269">
        <v>6</v>
      </c>
      <c r="E279" s="266"/>
      <c r="F279" s="270">
        <v>6</v>
      </c>
      <c r="G279" s="270"/>
      <c r="H279" s="264">
        <f t="shared" si="24"/>
        <v>6</v>
      </c>
      <c r="I279" s="271">
        <v>1</v>
      </c>
    </row>
    <row r="280" spans="2:9" ht="19.149999999999999" customHeight="1" outlineLevel="1" collapsed="1" x14ac:dyDescent="0.25">
      <c r="B280" s="113" t="s">
        <v>151</v>
      </c>
      <c r="C280" s="150"/>
      <c r="D280" s="263">
        <f t="shared" ref="D280:G280" si="26">SUM(D274:D279)</f>
        <v>5359</v>
      </c>
      <c r="E280" s="263">
        <f t="shared" si="26"/>
        <v>5296</v>
      </c>
      <c r="F280" s="263">
        <f t="shared" si="26"/>
        <v>63</v>
      </c>
      <c r="G280" s="263">
        <f t="shared" si="26"/>
        <v>4518</v>
      </c>
      <c r="H280" s="264">
        <f>SUM(H274:H279)</f>
        <v>4581</v>
      </c>
      <c r="I280" s="265">
        <f>SUM(I274:I279)</f>
        <v>49</v>
      </c>
    </row>
    <row r="281" spans="2:9" ht="19.149999999999999" hidden="1" customHeight="1" outlineLevel="2" x14ac:dyDescent="0.25">
      <c r="B281" s="111" t="s">
        <v>96</v>
      </c>
      <c r="C281" s="112">
        <v>1</v>
      </c>
      <c r="D281" s="263">
        <v>1170</v>
      </c>
      <c r="E281" s="266">
        <v>1156</v>
      </c>
      <c r="F281" s="267">
        <v>14</v>
      </c>
      <c r="G281" s="267">
        <v>769</v>
      </c>
      <c r="H281" s="264">
        <f t="shared" si="24"/>
        <v>783</v>
      </c>
      <c r="I281" s="268">
        <v>8</v>
      </c>
    </row>
    <row r="282" spans="2:9" ht="19.149999999999999" hidden="1" customHeight="1" outlineLevel="2" x14ac:dyDescent="0.25">
      <c r="B282" s="111" t="s">
        <v>96</v>
      </c>
      <c r="C282" s="112">
        <v>2</v>
      </c>
      <c r="D282" s="263">
        <v>1006</v>
      </c>
      <c r="E282" s="266">
        <v>1000</v>
      </c>
      <c r="F282" s="267">
        <v>6</v>
      </c>
      <c r="G282" s="267">
        <v>784</v>
      </c>
      <c r="H282" s="264">
        <f t="shared" si="24"/>
        <v>790</v>
      </c>
      <c r="I282" s="268">
        <v>8</v>
      </c>
    </row>
    <row r="283" spans="2:9" ht="19.149999999999999" hidden="1" customHeight="1" outlineLevel="2" x14ac:dyDescent="0.25">
      <c r="B283" s="111" t="s">
        <v>96</v>
      </c>
      <c r="C283" s="112">
        <v>3</v>
      </c>
      <c r="D283" s="263">
        <v>962</v>
      </c>
      <c r="E283" s="266">
        <v>950</v>
      </c>
      <c r="F283" s="267">
        <v>12</v>
      </c>
      <c r="G283" s="267">
        <v>794</v>
      </c>
      <c r="H283" s="264">
        <f t="shared" si="24"/>
        <v>806</v>
      </c>
      <c r="I283" s="268">
        <v>8</v>
      </c>
    </row>
    <row r="284" spans="2:9" ht="19.149999999999999" hidden="1" customHeight="1" outlineLevel="2" x14ac:dyDescent="0.25">
      <c r="B284" s="111" t="s">
        <v>96</v>
      </c>
      <c r="C284" s="112">
        <v>4</v>
      </c>
      <c r="D284" s="263">
        <v>1109</v>
      </c>
      <c r="E284" s="266">
        <v>1094</v>
      </c>
      <c r="F284" s="267">
        <v>15</v>
      </c>
      <c r="G284" s="267">
        <v>895</v>
      </c>
      <c r="H284" s="264">
        <f t="shared" si="24"/>
        <v>910</v>
      </c>
      <c r="I284" s="268">
        <v>10</v>
      </c>
    </row>
    <row r="285" spans="2:9" ht="19.149999999999999" hidden="1" customHeight="1" outlineLevel="2" x14ac:dyDescent="0.25">
      <c r="B285" s="111" t="s">
        <v>96</v>
      </c>
      <c r="C285" s="112" t="s">
        <v>14</v>
      </c>
      <c r="D285" s="263">
        <v>5</v>
      </c>
      <c r="E285" s="266"/>
      <c r="F285" s="267">
        <v>5</v>
      </c>
      <c r="G285" s="267"/>
      <c r="H285" s="264">
        <f t="shared" si="24"/>
        <v>5</v>
      </c>
      <c r="I285" s="268">
        <v>1</v>
      </c>
    </row>
    <row r="286" spans="2:9" ht="19.149999999999999" customHeight="1" outlineLevel="1" collapsed="1" x14ac:dyDescent="0.25">
      <c r="B286" s="113" t="s">
        <v>96</v>
      </c>
      <c r="C286" s="150"/>
      <c r="D286" s="263">
        <f t="shared" ref="D286:G286" si="27">SUM(D281:D285)</f>
        <v>4252</v>
      </c>
      <c r="E286" s="263">
        <f t="shared" si="27"/>
        <v>4200</v>
      </c>
      <c r="F286" s="263">
        <f t="shared" si="27"/>
        <v>52</v>
      </c>
      <c r="G286" s="263">
        <f t="shared" si="27"/>
        <v>3242</v>
      </c>
      <c r="H286" s="264">
        <f>SUM(H281:H285)</f>
        <v>3294</v>
      </c>
      <c r="I286" s="265">
        <f>SUM(I281:I285)</f>
        <v>35</v>
      </c>
    </row>
    <row r="287" spans="2:9" ht="19.149999999999999" hidden="1" customHeight="1" outlineLevel="2" x14ac:dyDescent="0.25">
      <c r="B287" s="111" t="s">
        <v>97</v>
      </c>
      <c r="C287" s="112">
        <v>1</v>
      </c>
      <c r="D287" s="263">
        <v>1065</v>
      </c>
      <c r="E287" s="266">
        <v>1052</v>
      </c>
      <c r="F287" s="267">
        <v>13</v>
      </c>
      <c r="G287" s="267">
        <v>987</v>
      </c>
      <c r="H287" s="264">
        <f t="shared" si="24"/>
        <v>1000</v>
      </c>
      <c r="I287" s="268">
        <v>10</v>
      </c>
    </row>
    <row r="288" spans="2:9" ht="19.149999999999999" hidden="1" customHeight="1" outlineLevel="2" x14ac:dyDescent="0.25">
      <c r="B288" s="111" t="s">
        <v>97</v>
      </c>
      <c r="C288" s="112">
        <v>2</v>
      </c>
      <c r="D288" s="263">
        <v>1097</v>
      </c>
      <c r="E288" s="266">
        <v>1086</v>
      </c>
      <c r="F288" s="267">
        <v>11</v>
      </c>
      <c r="G288" s="267">
        <v>854</v>
      </c>
      <c r="H288" s="264">
        <f t="shared" si="24"/>
        <v>865</v>
      </c>
      <c r="I288" s="268">
        <v>8</v>
      </c>
    </row>
    <row r="289" spans="2:9" ht="19.149999999999999" hidden="1" customHeight="1" outlineLevel="2" x14ac:dyDescent="0.25">
      <c r="B289" s="111" t="s">
        <v>97</v>
      </c>
      <c r="C289" s="112">
        <v>3</v>
      </c>
      <c r="D289" s="263">
        <v>1140</v>
      </c>
      <c r="E289" s="266">
        <v>1128</v>
      </c>
      <c r="F289" s="267">
        <v>12</v>
      </c>
      <c r="G289" s="267">
        <v>976</v>
      </c>
      <c r="H289" s="264">
        <f t="shared" si="24"/>
        <v>988</v>
      </c>
      <c r="I289" s="268">
        <v>10</v>
      </c>
    </row>
    <row r="290" spans="2:9" ht="19.149999999999999" hidden="1" customHeight="1" outlineLevel="2" x14ac:dyDescent="0.25">
      <c r="B290" s="111" t="s">
        <v>97</v>
      </c>
      <c r="C290" s="112">
        <v>4</v>
      </c>
      <c r="D290" s="263">
        <v>903</v>
      </c>
      <c r="E290" s="266">
        <v>890</v>
      </c>
      <c r="F290" s="267">
        <v>13</v>
      </c>
      <c r="G290" s="267">
        <v>731</v>
      </c>
      <c r="H290" s="264">
        <f t="shared" si="24"/>
        <v>744</v>
      </c>
      <c r="I290" s="268">
        <v>4</v>
      </c>
    </row>
    <row r="291" spans="2:9" ht="19.149999999999999" hidden="1" customHeight="1" outlineLevel="2" x14ac:dyDescent="0.25">
      <c r="B291" s="111" t="s">
        <v>97</v>
      </c>
      <c r="C291" s="112">
        <v>5</v>
      </c>
      <c r="D291" s="263">
        <v>1045</v>
      </c>
      <c r="E291" s="266">
        <v>1034</v>
      </c>
      <c r="F291" s="267">
        <v>11</v>
      </c>
      <c r="G291" s="267">
        <v>486</v>
      </c>
      <c r="H291" s="264">
        <f t="shared" si="24"/>
        <v>497</v>
      </c>
      <c r="I291" s="268">
        <v>3</v>
      </c>
    </row>
    <row r="292" spans="2:9" ht="19.149999999999999" hidden="1" customHeight="1" outlineLevel="2" x14ac:dyDescent="0.25">
      <c r="B292" s="111" t="s">
        <v>97</v>
      </c>
      <c r="C292" s="112">
        <v>6</v>
      </c>
      <c r="D292" s="263">
        <v>1021</v>
      </c>
      <c r="E292" s="266">
        <v>1021</v>
      </c>
      <c r="F292" s="267">
        <v>0</v>
      </c>
      <c r="G292" s="267">
        <v>600</v>
      </c>
      <c r="H292" s="264">
        <f t="shared" si="24"/>
        <v>600</v>
      </c>
      <c r="I292" s="268">
        <v>6</v>
      </c>
    </row>
    <row r="293" spans="2:9" ht="19.149999999999999" hidden="1" customHeight="1" outlineLevel="2" x14ac:dyDescent="0.25">
      <c r="B293" s="111" t="s">
        <v>97</v>
      </c>
      <c r="C293" s="112">
        <v>7</v>
      </c>
      <c r="D293" s="263">
        <v>1059</v>
      </c>
      <c r="E293" s="266">
        <v>1048</v>
      </c>
      <c r="F293" s="267">
        <v>11</v>
      </c>
      <c r="G293" s="267">
        <v>929</v>
      </c>
      <c r="H293" s="264">
        <f t="shared" si="24"/>
        <v>940</v>
      </c>
      <c r="I293" s="268">
        <v>10</v>
      </c>
    </row>
    <row r="294" spans="2:9" ht="19.149999999999999" hidden="1" customHeight="1" outlineLevel="2" x14ac:dyDescent="0.25">
      <c r="B294" s="111" t="s">
        <v>97</v>
      </c>
      <c r="C294" s="112" t="s">
        <v>14</v>
      </c>
      <c r="D294" s="263">
        <v>8</v>
      </c>
      <c r="E294" s="266"/>
      <c r="F294" s="267">
        <v>8</v>
      </c>
      <c r="G294" s="267"/>
      <c r="H294" s="264">
        <f t="shared" si="24"/>
        <v>8</v>
      </c>
      <c r="I294" s="268">
        <v>1</v>
      </c>
    </row>
    <row r="295" spans="2:9" ht="19.149999999999999" customHeight="1" outlineLevel="1" collapsed="1" x14ac:dyDescent="0.25">
      <c r="B295" s="113" t="s">
        <v>97</v>
      </c>
      <c r="C295" s="150"/>
      <c r="D295" s="263">
        <f t="shared" ref="D295:G295" si="28">SUM(D287:D294)</f>
        <v>7338</v>
      </c>
      <c r="E295" s="263">
        <f t="shared" si="28"/>
        <v>7259</v>
      </c>
      <c r="F295" s="263">
        <f t="shared" si="28"/>
        <v>79</v>
      </c>
      <c r="G295" s="263">
        <f t="shared" si="28"/>
        <v>5563</v>
      </c>
      <c r="H295" s="264">
        <f>SUM(H287:H294)</f>
        <v>5642</v>
      </c>
      <c r="I295" s="265">
        <f>SUM(I287:I294)</f>
        <v>52</v>
      </c>
    </row>
    <row r="296" spans="2:9" ht="19.149999999999999" hidden="1" customHeight="1" outlineLevel="2" x14ac:dyDescent="0.25">
      <c r="B296" s="111" t="s">
        <v>98</v>
      </c>
      <c r="C296" s="112">
        <v>1</v>
      </c>
      <c r="D296" s="263">
        <v>1241</v>
      </c>
      <c r="E296" s="266">
        <v>1228</v>
      </c>
      <c r="F296" s="267">
        <v>13</v>
      </c>
      <c r="G296" s="267">
        <v>776</v>
      </c>
      <c r="H296" s="264">
        <f t="shared" si="24"/>
        <v>789</v>
      </c>
      <c r="I296" s="268">
        <v>6</v>
      </c>
    </row>
    <row r="297" spans="2:9" ht="19.149999999999999" hidden="1" customHeight="1" outlineLevel="2" x14ac:dyDescent="0.25">
      <c r="B297" s="111" t="s">
        <v>98</v>
      </c>
      <c r="C297" s="112">
        <v>2</v>
      </c>
      <c r="D297" s="263">
        <v>1352</v>
      </c>
      <c r="E297" s="266">
        <v>1338</v>
      </c>
      <c r="F297" s="267">
        <v>14</v>
      </c>
      <c r="G297" s="267">
        <v>1026</v>
      </c>
      <c r="H297" s="264">
        <f t="shared" si="24"/>
        <v>1040</v>
      </c>
      <c r="I297" s="268">
        <v>10</v>
      </c>
    </row>
    <row r="298" spans="2:9" ht="19.149999999999999" hidden="1" customHeight="1" outlineLevel="2" x14ac:dyDescent="0.25">
      <c r="B298" s="111" t="s">
        <v>98</v>
      </c>
      <c r="C298" s="112">
        <v>3</v>
      </c>
      <c r="D298" s="263">
        <v>1762</v>
      </c>
      <c r="E298" s="266">
        <v>1744</v>
      </c>
      <c r="F298" s="267">
        <v>18</v>
      </c>
      <c r="G298" s="267">
        <v>1410</v>
      </c>
      <c r="H298" s="264">
        <f t="shared" si="24"/>
        <v>1428</v>
      </c>
      <c r="I298" s="268">
        <v>15</v>
      </c>
    </row>
    <row r="299" spans="2:9" ht="19.149999999999999" hidden="1" customHeight="1" outlineLevel="2" x14ac:dyDescent="0.25">
      <c r="B299" s="111" t="s">
        <v>98</v>
      </c>
      <c r="C299" s="112">
        <v>4</v>
      </c>
      <c r="D299" s="263">
        <v>1534</v>
      </c>
      <c r="E299" s="266">
        <v>1516</v>
      </c>
      <c r="F299" s="267">
        <v>18</v>
      </c>
      <c r="G299" s="267">
        <v>1234</v>
      </c>
      <c r="H299" s="264">
        <f t="shared" si="24"/>
        <v>1252</v>
      </c>
      <c r="I299" s="268">
        <v>13</v>
      </c>
    </row>
    <row r="300" spans="2:9" ht="19.149999999999999" hidden="1" customHeight="1" outlineLevel="2" x14ac:dyDescent="0.25">
      <c r="B300" s="111" t="s">
        <v>98</v>
      </c>
      <c r="C300" s="112">
        <v>5</v>
      </c>
      <c r="D300" s="263">
        <v>1192</v>
      </c>
      <c r="E300" s="266">
        <v>1192</v>
      </c>
      <c r="F300" s="267">
        <v>0</v>
      </c>
      <c r="G300" s="267">
        <v>592</v>
      </c>
      <c r="H300" s="264">
        <f t="shared" si="24"/>
        <v>592</v>
      </c>
      <c r="I300" s="268">
        <v>6</v>
      </c>
    </row>
    <row r="301" spans="2:9" ht="19.149999999999999" hidden="1" customHeight="1" outlineLevel="2" x14ac:dyDescent="0.25">
      <c r="B301" s="111" t="s">
        <v>98</v>
      </c>
      <c r="C301" s="112">
        <v>6</v>
      </c>
      <c r="D301" s="263">
        <v>1364</v>
      </c>
      <c r="E301" s="266">
        <v>1350</v>
      </c>
      <c r="F301" s="267">
        <v>14</v>
      </c>
      <c r="G301" s="267">
        <v>1103</v>
      </c>
      <c r="H301" s="264">
        <f t="shared" si="24"/>
        <v>1117</v>
      </c>
      <c r="I301" s="268">
        <v>12</v>
      </c>
    </row>
    <row r="302" spans="2:9" ht="19.149999999999999" hidden="1" customHeight="1" outlineLevel="2" x14ac:dyDescent="0.25">
      <c r="B302" s="111" t="s">
        <v>98</v>
      </c>
      <c r="C302" s="112">
        <v>7</v>
      </c>
      <c r="D302" s="263">
        <v>1340</v>
      </c>
      <c r="E302" s="266">
        <v>1326</v>
      </c>
      <c r="F302" s="267">
        <v>14</v>
      </c>
      <c r="G302" s="267">
        <v>872</v>
      </c>
      <c r="H302" s="264">
        <f t="shared" si="24"/>
        <v>886</v>
      </c>
      <c r="I302" s="268">
        <v>12</v>
      </c>
    </row>
    <row r="303" spans="2:9" ht="19.149999999999999" hidden="1" customHeight="1" outlineLevel="2" x14ac:dyDescent="0.25">
      <c r="B303" s="111" t="s">
        <v>98</v>
      </c>
      <c r="C303" s="112" t="s">
        <v>14</v>
      </c>
      <c r="D303" s="263">
        <v>8</v>
      </c>
      <c r="E303" s="266"/>
      <c r="F303" s="267">
        <v>8</v>
      </c>
      <c r="G303" s="267"/>
      <c r="H303" s="264">
        <f t="shared" si="24"/>
        <v>8</v>
      </c>
      <c r="I303" s="268">
        <v>1</v>
      </c>
    </row>
    <row r="304" spans="2:9" ht="19.149999999999999" customHeight="1" outlineLevel="1" collapsed="1" x14ac:dyDescent="0.25">
      <c r="B304" s="113" t="s">
        <v>98</v>
      </c>
      <c r="C304" s="150"/>
      <c r="D304" s="263">
        <f t="shared" ref="D304:G304" si="29">SUM(D296:D303)</f>
        <v>9793</v>
      </c>
      <c r="E304" s="263">
        <f t="shared" si="29"/>
        <v>9694</v>
      </c>
      <c r="F304" s="263">
        <f t="shared" si="29"/>
        <v>99</v>
      </c>
      <c r="G304" s="263">
        <f t="shared" si="29"/>
        <v>7013</v>
      </c>
      <c r="H304" s="264">
        <f>SUM(H296:H303)</f>
        <v>7112</v>
      </c>
      <c r="I304" s="265">
        <f>SUM(I296:I303)</f>
        <v>75</v>
      </c>
    </row>
    <row r="305" spans="2:9" ht="19.149999999999999" hidden="1" customHeight="1" outlineLevel="2" x14ac:dyDescent="0.25">
      <c r="B305" s="111" t="s">
        <v>99</v>
      </c>
      <c r="C305" s="112">
        <v>1</v>
      </c>
      <c r="D305" s="263">
        <v>1006</v>
      </c>
      <c r="E305" s="266">
        <v>992</v>
      </c>
      <c r="F305" s="267">
        <v>14</v>
      </c>
      <c r="G305" s="267">
        <v>200</v>
      </c>
      <c r="H305" s="264">
        <f t="shared" si="24"/>
        <v>214</v>
      </c>
      <c r="I305" s="271">
        <v>2</v>
      </c>
    </row>
    <row r="306" spans="2:9" ht="19.149999999999999" hidden="1" customHeight="1" outlineLevel="2" x14ac:dyDescent="0.25">
      <c r="B306" s="111" t="s">
        <v>99</v>
      </c>
      <c r="C306" s="112">
        <v>2</v>
      </c>
      <c r="D306" s="263">
        <v>1138</v>
      </c>
      <c r="E306" s="266">
        <v>1126</v>
      </c>
      <c r="F306" s="267">
        <v>12</v>
      </c>
      <c r="G306" s="267">
        <v>800</v>
      </c>
      <c r="H306" s="264">
        <f t="shared" si="24"/>
        <v>812</v>
      </c>
      <c r="I306" s="271">
        <v>9</v>
      </c>
    </row>
    <row r="307" spans="2:9" ht="19.149999999999999" hidden="1" customHeight="1" outlineLevel="2" x14ac:dyDescent="0.25">
      <c r="B307" s="111" t="s">
        <v>99</v>
      </c>
      <c r="C307" s="112">
        <v>3</v>
      </c>
      <c r="D307" s="263">
        <v>1019</v>
      </c>
      <c r="E307" s="266">
        <v>1006</v>
      </c>
      <c r="F307" s="267">
        <v>13</v>
      </c>
      <c r="G307" s="267">
        <v>538</v>
      </c>
      <c r="H307" s="264">
        <f t="shared" si="24"/>
        <v>551</v>
      </c>
      <c r="I307" s="271">
        <v>5.5</v>
      </c>
    </row>
    <row r="308" spans="2:9" ht="19.149999999999999" hidden="1" customHeight="1" outlineLevel="2" x14ac:dyDescent="0.25">
      <c r="B308" s="111" t="s">
        <v>99</v>
      </c>
      <c r="C308" s="112">
        <v>4</v>
      </c>
      <c r="D308" s="263">
        <v>1105</v>
      </c>
      <c r="E308" s="266">
        <v>1094</v>
      </c>
      <c r="F308" s="267">
        <v>11</v>
      </c>
      <c r="G308" s="267">
        <v>637</v>
      </c>
      <c r="H308" s="264">
        <f t="shared" si="24"/>
        <v>648</v>
      </c>
      <c r="I308" s="271">
        <v>7</v>
      </c>
    </row>
    <row r="309" spans="2:9" ht="19.149999999999999" hidden="1" customHeight="1" outlineLevel="2" x14ac:dyDescent="0.25">
      <c r="B309" s="111" t="s">
        <v>99</v>
      </c>
      <c r="C309" s="112">
        <v>5</v>
      </c>
      <c r="D309" s="263">
        <v>1010</v>
      </c>
      <c r="E309" s="266">
        <v>1002</v>
      </c>
      <c r="F309" s="267">
        <v>8</v>
      </c>
      <c r="G309" s="267">
        <v>382</v>
      </c>
      <c r="H309" s="264">
        <f t="shared" si="24"/>
        <v>390</v>
      </c>
      <c r="I309" s="271">
        <v>4</v>
      </c>
    </row>
    <row r="310" spans="2:9" ht="19.149999999999999" hidden="1" customHeight="1" outlineLevel="2" x14ac:dyDescent="0.25">
      <c r="B310" s="111" t="s">
        <v>99</v>
      </c>
      <c r="C310" s="112">
        <v>6</v>
      </c>
      <c r="D310" s="263">
        <v>1115</v>
      </c>
      <c r="E310" s="266">
        <v>1104</v>
      </c>
      <c r="F310" s="267">
        <v>11</v>
      </c>
      <c r="G310" s="267">
        <v>745</v>
      </c>
      <c r="H310" s="264">
        <f t="shared" si="24"/>
        <v>756</v>
      </c>
      <c r="I310" s="271">
        <v>8</v>
      </c>
    </row>
    <row r="311" spans="2:9" ht="19.149999999999999" hidden="1" customHeight="1" outlineLevel="2" x14ac:dyDescent="0.25">
      <c r="B311" s="111" t="s">
        <v>99</v>
      </c>
      <c r="C311" s="112">
        <v>7</v>
      </c>
      <c r="D311" s="263">
        <v>958</v>
      </c>
      <c r="E311" s="266">
        <v>948</v>
      </c>
      <c r="F311" s="267">
        <v>10</v>
      </c>
      <c r="G311" s="267"/>
      <c r="H311" s="264">
        <f t="shared" si="24"/>
        <v>10</v>
      </c>
      <c r="I311" s="271">
        <v>1</v>
      </c>
    </row>
    <row r="312" spans="2:9" ht="19.149999999999999" hidden="1" customHeight="1" outlineLevel="2" x14ac:dyDescent="0.25">
      <c r="B312" s="111" t="s">
        <v>99</v>
      </c>
      <c r="C312" s="112" t="s">
        <v>14</v>
      </c>
      <c r="D312" s="263">
        <v>8</v>
      </c>
      <c r="E312" s="266"/>
      <c r="F312" s="267">
        <v>8</v>
      </c>
      <c r="G312" s="267"/>
      <c r="H312" s="264">
        <f t="shared" si="24"/>
        <v>8</v>
      </c>
      <c r="I312" s="271">
        <v>1</v>
      </c>
    </row>
    <row r="313" spans="2:9" ht="19.149999999999999" customHeight="1" outlineLevel="1" collapsed="1" x14ac:dyDescent="0.25">
      <c r="B313" s="113" t="s">
        <v>99</v>
      </c>
      <c r="C313" s="150"/>
      <c r="D313" s="263">
        <f t="shared" ref="D313:G313" si="30">SUM(D305:D312)</f>
        <v>7359</v>
      </c>
      <c r="E313" s="263">
        <f t="shared" si="30"/>
        <v>7272</v>
      </c>
      <c r="F313" s="263">
        <f t="shared" si="30"/>
        <v>87</v>
      </c>
      <c r="G313" s="263">
        <f t="shared" si="30"/>
        <v>3302</v>
      </c>
      <c r="H313" s="264">
        <f>SUM(H305:H312)</f>
        <v>3389</v>
      </c>
      <c r="I313" s="265">
        <f>SUM(I305:I312)</f>
        <v>37.5</v>
      </c>
    </row>
    <row r="314" spans="2:9" ht="19.149999999999999" hidden="1" customHeight="1" outlineLevel="2" x14ac:dyDescent="0.25">
      <c r="B314" s="111" t="s">
        <v>100</v>
      </c>
      <c r="C314" s="112">
        <v>1</v>
      </c>
      <c r="D314" s="263">
        <v>917</v>
      </c>
      <c r="E314" s="266">
        <v>906</v>
      </c>
      <c r="F314" s="267">
        <v>11</v>
      </c>
      <c r="G314" s="267">
        <v>681</v>
      </c>
      <c r="H314" s="264">
        <f t="shared" si="24"/>
        <v>692</v>
      </c>
      <c r="I314" s="268">
        <v>13</v>
      </c>
    </row>
    <row r="315" spans="2:9" ht="19.149999999999999" hidden="1" customHeight="1" outlineLevel="2" x14ac:dyDescent="0.25">
      <c r="B315" s="111" t="s">
        <v>100</v>
      </c>
      <c r="C315" s="112">
        <v>2</v>
      </c>
      <c r="D315" s="263">
        <v>1093</v>
      </c>
      <c r="E315" s="266">
        <v>1080</v>
      </c>
      <c r="F315" s="267">
        <v>13</v>
      </c>
      <c r="G315" s="267">
        <v>500</v>
      </c>
      <c r="H315" s="264">
        <f t="shared" si="24"/>
        <v>513</v>
      </c>
      <c r="I315" s="268">
        <v>5</v>
      </c>
    </row>
    <row r="316" spans="2:9" ht="19.149999999999999" hidden="1" customHeight="1" outlineLevel="2" x14ac:dyDescent="0.25">
      <c r="B316" s="111" t="s">
        <v>100</v>
      </c>
      <c r="C316" s="112">
        <v>3</v>
      </c>
      <c r="D316" s="263">
        <v>839</v>
      </c>
      <c r="E316" s="266">
        <v>828</v>
      </c>
      <c r="F316" s="267">
        <v>11</v>
      </c>
      <c r="G316" s="267">
        <v>548</v>
      </c>
      <c r="H316" s="264">
        <f t="shared" si="24"/>
        <v>559</v>
      </c>
      <c r="I316" s="268">
        <v>6</v>
      </c>
    </row>
    <row r="317" spans="2:9" ht="19.149999999999999" hidden="1" customHeight="1" outlineLevel="2" x14ac:dyDescent="0.25">
      <c r="B317" s="111" t="s">
        <v>100</v>
      </c>
      <c r="C317" s="112">
        <v>4</v>
      </c>
      <c r="D317" s="263">
        <v>1073</v>
      </c>
      <c r="E317" s="266">
        <v>1060</v>
      </c>
      <c r="F317" s="267">
        <v>13</v>
      </c>
      <c r="G317" s="267">
        <v>426</v>
      </c>
      <c r="H317" s="264">
        <f t="shared" si="24"/>
        <v>439</v>
      </c>
      <c r="I317" s="268">
        <v>3</v>
      </c>
    </row>
    <row r="318" spans="2:9" ht="19.149999999999999" hidden="1" customHeight="1" outlineLevel="2" x14ac:dyDescent="0.25">
      <c r="B318" s="111" t="s">
        <v>100</v>
      </c>
      <c r="C318" s="112">
        <v>5</v>
      </c>
      <c r="D318" s="263">
        <v>1008</v>
      </c>
      <c r="E318" s="266">
        <v>992</v>
      </c>
      <c r="F318" s="267">
        <v>16</v>
      </c>
      <c r="G318" s="267">
        <v>523</v>
      </c>
      <c r="H318" s="264">
        <f t="shared" si="24"/>
        <v>539</v>
      </c>
      <c r="I318" s="268">
        <v>6</v>
      </c>
    </row>
    <row r="319" spans="2:9" ht="19.149999999999999" hidden="1" customHeight="1" outlineLevel="2" x14ac:dyDescent="0.25">
      <c r="B319" s="111" t="s">
        <v>100</v>
      </c>
      <c r="C319" s="112">
        <v>6</v>
      </c>
      <c r="D319" s="263">
        <v>972</v>
      </c>
      <c r="E319" s="266">
        <v>960</v>
      </c>
      <c r="F319" s="267">
        <v>12</v>
      </c>
      <c r="G319" s="267">
        <v>880</v>
      </c>
      <c r="H319" s="264">
        <f t="shared" si="24"/>
        <v>892</v>
      </c>
      <c r="I319" s="268">
        <v>5</v>
      </c>
    </row>
    <row r="320" spans="2:9" ht="19.149999999999999" hidden="1" customHeight="1" outlineLevel="2" x14ac:dyDescent="0.25">
      <c r="B320" s="111" t="s">
        <v>100</v>
      </c>
      <c r="C320" s="112" t="s">
        <v>14</v>
      </c>
      <c r="D320" s="263">
        <v>7</v>
      </c>
      <c r="E320" s="266"/>
      <c r="F320" s="267">
        <v>7</v>
      </c>
      <c r="G320" s="267"/>
      <c r="H320" s="264">
        <f t="shared" si="24"/>
        <v>7</v>
      </c>
      <c r="I320" s="268">
        <v>1</v>
      </c>
    </row>
    <row r="321" spans="2:9" ht="19.149999999999999" customHeight="1" outlineLevel="1" collapsed="1" x14ac:dyDescent="0.25">
      <c r="B321" s="113" t="s">
        <v>100</v>
      </c>
      <c r="C321" s="150"/>
      <c r="D321" s="263">
        <f t="shared" ref="D321:G321" si="31">SUM(D314:D320)</f>
        <v>5909</v>
      </c>
      <c r="E321" s="263">
        <f t="shared" si="31"/>
        <v>5826</v>
      </c>
      <c r="F321" s="263">
        <f t="shared" si="31"/>
        <v>83</v>
      </c>
      <c r="G321" s="263">
        <f t="shared" si="31"/>
        <v>3558</v>
      </c>
      <c r="H321" s="264">
        <f>SUM(H314:H320)</f>
        <v>3641</v>
      </c>
      <c r="I321" s="265">
        <f>SUM(I314:I320)</f>
        <v>39</v>
      </c>
    </row>
    <row r="322" spans="2:9" ht="19.149999999999999" hidden="1" customHeight="1" outlineLevel="2" x14ac:dyDescent="0.25">
      <c r="B322" s="111" t="s">
        <v>101</v>
      </c>
      <c r="C322" s="112">
        <v>1</v>
      </c>
      <c r="D322" s="263">
        <v>1061</v>
      </c>
      <c r="E322" s="266">
        <v>1046</v>
      </c>
      <c r="F322" s="267">
        <v>15</v>
      </c>
      <c r="G322" s="267">
        <v>784</v>
      </c>
      <c r="H322" s="264">
        <f t="shared" si="24"/>
        <v>799</v>
      </c>
      <c r="I322" s="268">
        <v>8</v>
      </c>
    </row>
    <row r="323" spans="2:9" ht="19.149999999999999" hidden="1" customHeight="1" outlineLevel="2" x14ac:dyDescent="0.25">
      <c r="B323" s="111" t="s">
        <v>101</v>
      </c>
      <c r="C323" s="112">
        <v>2</v>
      </c>
      <c r="D323" s="263">
        <v>1010</v>
      </c>
      <c r="E323" s="266">
        <v>998</v>
      </c>
      <c r="F323" s="267">
        <v>12</v>
      </c>
      <c r="G323" s="267">
        <v>820</v>
      </c>
      <c r="H323" s="264">
        <f t="shared" si="24"/>
        <v>832</v>
      </c>
      <c r="I323" s="268">
        <v>9</v>
      </c>
    </row>
    <row r="324" spans="2:9" ht="19.149999999999999" hidden="1" customHeight="1" outlineLevel="2" x14ac:dyDescent="0.25">
      <c r="B324" s="111" t="s">
        <v>101</v>
      </c>
      <c r="C324" s="112">
        <v>3</v>
      </c>
      <c r="D324" s="263">
        <v>1087</v>
      </c>
      <c r="E324" s="266">
        <v>1074</v>
      </c>
      <c r="F324" s="267">
        <v>13</v>
      </c>
      <c r="G324" s="267">
        <v>714</v>
      </c>
      <c r="H324" s="264">
        <f t="shared" si="24"/>
        <v>727</v>
      </c>
      <c r="I324" s="268">
        <v>8</v>
      </c>
    </row>
    <row r="325" spans="2:9" ht="19.149999999999999" hidden="1" customHeight="1" outlineLevel="2" x14ac:dyDescent="0.25">
      <c r="B325" s="111" t="s">
        <v>101</v>
      </c>
      <c r="C325" s="112">
        <v>4</v>
      </c>
      <c r="D325" s="263">
        <v>980</v>
      </c>
      <c r="E325" s="266">
        <v>970</v>
      </c>
      <c r="F325" s="267">
        <v>10</v>
      </c>
      <c r="G325" s="267">
        <v>512</v>
      </c>
      <c r="H325" s="264">
        <f t="shared" si="24"/>
        <v>522</v>
      </c>
      <c r="I325" s="268">
        <v>6</v>
      </c>
    </row>
    <row r="326" spans="2:9" ht="19.149999999999999" hidden="1" customHeight="1" outlineLevel="2" x14ac:dyDescent="0.25">
      <c r="B326" s="111" t="s">
        <v>101</v>
      </c>
      <c r="C326" s="112">
        <v>5</v>
      </c>
      <c r="D326" s="263">
        <v>1075</v>
      </c>
      <c r="E326" s="266">
        <v>1060</v>
      </c>
      <c r="F326" s="267">
        <v>15</v>
      </c>
      <c r="G326" s="267">
        <v>894</v>
      </c>
      <c r="H326" s="264">
        <f t="shared" si="24"/>
        <v>909</v>
      </c>
      <c r="I326" s="268">
        <v>9</v>
      </c>
    </row>
    <row r="327" spans="2:9" ht="19.149999999999999" hidden="1" customHeight="1" outlineLevel="2" x14ac:dyDescent="0.25">
      <c r="B327" s="111" t="s">
        <v>101</v>
      </c>
      <c r="C327" s="112">
        <v>6</v>
      </c>
      <c r="D327" s="263">
        <v>1164</v>
      </c>
      <c r="E327" s="266">
        <v>1152</v>
      </c>
      <c r="F327" s="267">
        <v>12</v>
      </c>
      <c r="G327" s="267">
        <v>1057</v>
      </c>
      <c r="H327" s="264">
        <f t="shared" si="24"/>
        <v>1069</v>
      </c>
      <c r="I327" s="268">
        <v>11</v>
      </c>
    </row>
    <row r="328" spans="2:9" ht="19.149999999999999" hidden="1" customHeight="1" outlineLevel="2" x14ac:dyDescent="0.25">
      <c r="B328" s="111" t="s">
        <v>101</v>
      </c>
      <c r="C328" s="112">
        <v>7</v>
      </c>
      <c r="D328" s="263">
        <v>930</v>
      </c>
      <c r="E328" s="266">
        <v>920</v>
      </c>
      <c r="F328" s="267">
        <v>10</v>
      </c>
      <c r="G328" s="267">
        <v>763</v>
      </c>
      <c r="H328" s="264">
        <f t="shared" si="24"/>
        <v>773</v>
      </c>
      <c r="I328" s="268">
        <v>8</v>
      </c>
    </row>
    <row r="329" spans="2:9" ht="19.149999999999999" hidden="1" customHeight="1" outlineLevel="2" x14ac:dyDescent="0.25">
      <c r="B329" s="111" t="s">
        <v>101</v>
      </c>
      <c r="C329" s="112">
        <v>8</v>
      </c>
      <c r="D329" s="263">
        <v>1057</v>
      </c>
      <c r="E329" s="266">
        <v>1044</v>
      </c>
      <c r="F329" s="267">
        <v>13</v>
      </c>
      <c r="G329" s="267">
        <v>881</v>
      </c>
      <c r="H329" s="264">
        <f t="shared" si="24"/>
        <v>894</v>
      </c>
      <c r="I329" s="268">
        <v>9</v>
      </c>
    </row>
    <row r="330" spans="2:9" ht="19.149999999999999" hidden="1" customHeight="1" outlineLevel="2" x14ac:dyDescent="0.25">
      <c r="B330" s="111" t="s">
        <v>101</v>
      </c>
      <c r="C330" s="112">
        <v>9</v>
      </c>
      <c r="D330" s="263">
        <v>1004</v>
      </c>
      <c r="E330" s="266">
        <v>992</v>
      </c>
      <c r="F330" s="267">
        <v>12</v>
      </c>
      <c r="G330" s="267">
        <v>731</v>
      </c>
      <c r="H330" s="264">
        <f t="shared" ref="H330:H371" si="32">SUM(F330:G330)</f>
        <v>743</v>
      </c>
      <c r="I330" s="268">
        <v>8</v>
      </c>
    </row>
    <row r="331" spans="2:9" ht="19.149999999999999" hidden="1" customHeight="1" outlineLevel="2" x14ac:dyDescent="0.25">
      <c r="B331" s="111" t="s">
        <v>101</v>
      </c>
      <c r="C331" s="112" t="s">
        <v>14</v>
      </c>
      <c r="D331" s="263">
        <v>10</v>
      </c>
      <c r="E331" s="266"/>
      <c r="F331" s="267">
        <v>10</v>
      </c>
      <c r="G331" s="267"/>
      <c r="H331" s="264">
        <f t="shared" si="32"/>
        <v>10</v>
      </c>
      <c r="I331" s="268">
        <v>1</v>
      </c>
    </row>
    <row r="332" spans="2:9" ht="19.149999999999999" customHeight="1" outlineLevel="1" collapsed="1" x14ac:dyDescent="0.25">
      <c r="B332" s="113" t="s">
        <v>101</v>
      </c>
      <c r="C332" s="150"/>
      <c r="D332" s="263">
        <f t="shared" ref="D332:G332" si="33">SUM(D322:D331)</f>
        <v>9378</v>
      </c>
      <c r="E332" s="263">
        <f t="shared" si="33"/>
        <v>9256</v>
      </c>
      <c r="F332" s="263">
        <f t="shared" si="33"/>
        <v>122</v>
      </c>
      <c r="G332" s="263">
        <f t="shared" si="33"/>
        <v>7156</v>
      </c>
      <c r="H332" s="264">
        <f>SUM(H322:H331)</f>
        <v>7278</v>
      </c>
      <c r="I332" s="265">
        <f>SUM(I322:I331)</f>
        <v>77</v>
      </c>
    </row>
    <row r="333" spans="2:9" ht="19.149999999999999" hidden="1" customHeight="1" outlineLevel="2" x14ac:dyDescent="0.25">
      <c r="B333" s="111" t="s">
        <v>102</v>
      </c>
      <c r="C333" s="112">
        <v>1</v>
      </c>
      <c r="D333" s="263">
        <v>1041</v>
      </c>
      <c r="E333" s="266">
        <v>1030</v>
      </c>
      <c r="F333" s="267">
        <v>11</v>
      </c>
      <c r="G333" s="267">
        <v>1030</v>
      </c>
      <c r="H333" s="264">
        <f t="shared" si="32"/>
        <v>1041</v>
      </c>
      <c r="I333" s="268">
        <v>11</v>
      </c>
    </row>
    <row r="334" spans="2:9" ht="19.149999999999999" hidden="1" customHeight="1" outlineLevel="2" x14ac:dyDescent="0.25">
      <c r="B334" s="111" t="s">
        <v>102</v>
      </c>
      <c r="C334" s="112">
        <v>2</v>
      </c>
      <c r="D334" s="263">
        <v>1016</v>
      </c>
      <c r="E334" s="266">
        <v>1006</v>
      </c>
      <c r="F334" s="267">
        <v>10</v>
      </c>
      <c r="G334" s="267">
        <v>807</v>
      </c>
      <c r="H334" s="264">
        <f t="shared" si="32"/>
        <v>817</v>
      </c>
      <c r="I334" s="268">
        <v>9</v>
      </c>
    </row>
    <row r="335" spans="2:9" ht="19.149999999999999" hidden="1" customHeight="1" outlineLevel="2" x14ac:dyDescent="0.25">
      <c r="B335" s="111" t="s">
        <v>102</v>
      </c>
      <c r="C335" s="112">
        <v>3</v>
      </c>
      <c r="D335" s="263">
        <v>1043</v>
      </c>
      <c r="E335" s="266">
        <v>1032</v>
      </c>
      <c r="F335" s="267">
        <v>11</v>
      </c>
      <c r="G335" s="267">
        <v>946</v>
      </c>
      <c r="H335" s="264">
        <f t="shared" si="32"/>
        <v>957</v>
      </c>
      <c r="I335" s="268">
        <v>10</v>
      </c>
    </row>
    <row r="336" spans="2:9" ht="19.149999999999999" hidden="1" customHeight="1" outlineLevel="2" x14ac:dyDescent="0.25">
      <c r="B336" s="111" t="s">
        <v>102</v>
      </c>
      <c r="C336" s="112" t="s">
        <v>14</v>
      </c>
      <c r="D336" s="263">
        <v>4</v>
      </c>
      <c r="E336" s="266"/>
      <c r="F336" s="267">
        <v>4</v>
      </c>
      <c r="G336" s="267"/>
      <c r="H336" s="264">
        <f t="shared" si="32"/>
        <v>4</v>
      </c>
      <c r="I336" s="268">
        <v>1</v>
      </c>
    </row>
    <row r="337" spans="2:9" ht="19.149999999999999" customHeight="1" outlineLevel="1" collapsed="1" x14ac:dyDescent="0.25">
      <c r="B337" s="113" t="s">
        <v>102</v>
      </c>
      <c r="C337" s="150"/>
      <c r="D337" s="263">
        <f t="shared" ref="D337:G337" si="34">SUM(D333:D336)</f>
        <v>3104</v>
      </c>
      <c r="E337" s="263">
        <f t="shared" si="34"/>
        <v>3068</v>
      </c>
      <c r="F337" s="263">
        <f t="shared" si="34"/>
        <v>36</v>
      </c>
      <c r="G337" s="263">
        <f t="shared" si="34"/>
        <v>2783</v>
      </c>
      <c r="H337" s="264">
        <f>SUM(H333:H336)</f>
        <v>2819</v>
      </c>
      <c r="I337" s="265">
        <f>SUM(I333:I336)</f>
        <v>31</v>
      </c>
    </row>
    <row r="338" spans="2:9" ht="19.149999999999999" hidden="1" customHeight="1" outlineLevel="2" x14ac:dyDescent="0.25">
      <c r="B338" s="111" t="s">
        <v>103</v>
      </c>
      <c r="C338" s="112">
        <v>1</v>
      </c>
      <c r="D338" s="263">
        <v>998</v>
      </c>
      <c r="E338" s="266">
        <v>988</v>
      </c>
      <c r="F338" s="267">
        <v>10</v>
      </c>
      <c r="G338" s="267">
        <v>738</v>
      </c>
      <c r="H338" s="264">
        <f t="shared" si="32"/>
        <v>748</v>
      </c>
      <c r="I338" s="268">
        <v>8</v>
      </c>
    </row>
    <row r="339" spans="2:9" ht="19.149999999999999" hidden="1" customHeight="1" outlineLevel="2" x14ac:dyDescent="0.25">
      <c r="B339" s="111" t="s">
        <v>103</v>
      </c>
      <c r="C339" s="112">
        <v>2</v>
      </c>
      <c r="D339" s="263">
        <v>980</v>
      </c>
      <c r="E339" s="266">
        <v>970</v>
      </c>
      <c r="F339" s="267">
        <v>10</v>
      </c>
      <c r="G339" s="267">
        <v>880</v>
      </c>
      <c r="H339" s="264">
        <f t="shared" si="32"/>
        <v>890</v>
      </c>
      <c r="I339" s="268">
        <v>9</v>
      </c>
    </row>
    <row r="340" spans="2:9" ht="19.149999999999999" hidden="1" customHeight="1" outlineLevel="2" x14ac:dyDescent="0.25">
      <c r="B340" s="111" t="s">
        <v>103</v>
      </c>
      <c r="C340" s="112">
        <v>3</v>
      </c>
      <c r="D340" s="263">
        <v>922</v>
      </c>
      <c r="E340" s="266">
        <v>912</v>
      </c>
      <c r="F340" s="267">
        <v>10</v>
      </c>
      <c r="G340" s="267">
        <v>831</v>
      </c>
      <c r="H340" s="264">
        <f t="shared" si="32"/>
        <v>841</v>
      </c>
      <c r="I340" s="268">
        <v>9</v>
      </c>
    </row>
    <row r="341" spans="2:9" ht="19.149999999999999" hidden="1" customHeight="1" outlineLevel="2" x14ac:dyDescent="0.25">
      <c r="B341" s="111" t="s">
        <v>103</v>
      </c>
      <c r="C341" s="112">
        <v>4</v>
      </c>
      <c r="D341" s="263">
        <v>1085</v>
      </c>
      <c r="E341" s="266">
        <v>1074</v>
      </c>
      <c r="F341" s="267">
        <v>11</v>
      </c>
      <c r="G341" s="267">
        <v>862</v>
      </c>
      <c r="H341" s="264">
        <f t="shared" si="32"/>
        <v>873</v>
      </c>
      <c r="I341" s="268">
        <v>9</v>
      </c>
    </row>
    <row r="342" spans="2:9" ht="19.149999999999999" hidden="1" customHeight="1" outlineLevel="2" x14ac:dyDescent="0.25">
      <c r="B342" s="111" t="s">
        <v>103</v>
      </c>
      <c r="C342" s="112">
        <v>5</v>
      </c>
      <c r="D342" s="263">
        <v>885</v>
      </c>
      <c r="E342" s="266">
        <v>876</v>
      </c>
      <c r="F342" s="267">
        <v>9</v>
      </c>
      <c r="G342" s="267">
        <v>781</v>
      </c>
      <c r="H342" s="264">
        <f t="shared" si="32"/>
        <v>790</v>
      </c>
      <c r="I342" s="268">
        <v>8</v>
      </c>
    </row>
    <row r="343" spans="2:9" ht="19.149999999999999" hidden="1" customHeight="1" outlineLevel="2" x14ac:dyDescent="0.25">
      <c r="B343" s="111" t="s">
        <v>103</v>
      </c>
      <c r="C343" s="112">
        <v>6</v>
      </c>
      <c r="D343" s="263">
        <v>1101</v>
      </c>
      <c r="E343" s="266">
        <v>1082</v>
      </c>
      <c r="F343" s="267">
        <v>19</v>
      </c>
      <c r="G343" s="267">
        <v>674</v>
      </c>
      <c r="H343" s="264">
        <f t="shared" si="32"/>
        <v>693</v>
      </c>
      <c r="I343" s="268">
        <v>7</v>
      </c>
    </row>
    <row r="344" spans="2:9" ht="19.149999999999999" hidden="1" customHeight="1" outlineLevel="2" x14ac:dyDescent="0.25">
      <c r="B344" s="111" t="s">
        <v>103</v>
      </c>
      <c r="C344" s="112">
        <v>7</v>
      </c>
      <c r="D344" s="263">
        <v>1109</v>
      </c>
      <c r="E344" s="266">
        <v>1098</v>
      </c>
      <c r="F344" s="267">
        <v>11</v>
      </c>
      <c r="G344" s="267">
        <v>1034</v>
      </c>
      <c r="H344" s="264">
        <f t="shared" si="32"/>
        <v>1045</v>
      </c>
      <c r="I344" s="268">
        <v>11</v>
      </c>
    </row>
    <row r="345" spans="2:9" ht="19.149999999999999" hidden="1" customHeight="1" outlineLevel="2" x14ac:dyDescent="0.25">
      <c r="B345" s="111" t="s">
        <v>103</v>
      </c>
      <c r="C345" s="112">
        <v>8</v>
      </c>
      <c r="D345" s="263">
        <v>1186</v>
      </c>
      <c r="E345" s="266">
        <v>1170</v>
      </c>
      <c r="F345" s="267">
        <v>16</v>
      </c>
      <c r="G345" s="267">
        <v>1103</v>
      </c>
      <c r="H345" s="264">
        <f t="shared" si="32"/>
        <v>1119</v>
      </c>
      <c r="I345" s="268">
        <v>12</v>
      </c>
    </row>
    <row r="346" spans="2:9" ht="19.149999999999999" hidden="1" customHeight="1" outlineLevel="2" x14ac:dyDescent="0.25">
      <c r="B346" s="111" t="s">
        <v>103</v>
      </c>
      <c r="C346" s="112">
        <v>9</v>
      </c>
      <c r="D346" s="263">
        <v>956</v>
      </c>
      <c r="E346" s="266">
        <v>946</v>
      </c>
      <c r="F346" s="267">
        <v>10</v>
      </c>
      <c r="G346" s="267">
        <v>816</v>
      </c>
      <c r="H346" s="264">
        <f t="shared" si="32"/>
        <v>826</v>
      </c>
      <c r="I346" s="268">
        <v>9</v>
      </c>
    </row>
    <row r="347" spans="2:9" ht="19.149999999999999" hidden="1" customHeight="1" outlineLevel="2" x14ac:dyDescent="0.25">
      <c r="B347" s="111" t="s">
        <v>103</v>
      </c>
      <c r="C347" s="112">
        <v>10</v>
      </c>
      <c r="D347" s="263">
        <v>1132</v>
      </c>
      <c r="E347" s="266">
        <v>1120</v>
      </c>
      <c r="F347" s="267">
        <v>12</v>
      </c>
      <c r="G347" s="267">
        <v>984</v>
      </c>
      <c r="H347" s="264">
        <f t="shared" si="32"/>
        <v>996</v>
      </c>
      <c r="I347" s="268">
        <v>10</v>
      </c>
    </row>
    <row r="348" spans="2:9" ht="19.149999999999999" hidden="1" customHeight="1" outlineLevel="2" x14ac:dyDescent="0.25">
      <c r="B348" s="111" t="s">
        <v>103</v>
      </c>
      <c r="C348" s="112">
        <v>11</v>
      </c>
      <c r="D348" s="263">
        <v>1144</v>
      </c>
      <c r="E348" s="266">
        <v>1132</v>
      </c>
      <c r="F348" s="267">
        <v>12</v>
      </c>
      <c r="G348" s="267">
        <v>988</v>
      </c>
      <c r="H348" s="264">
        <f t="shared" si="32"/>
        <v>1000</v>
      </c>
      <c r="I348" s="268">
        <v>10</v>
      </c>
    </row>
    <row r="349" spans="2:9" ht="19.149999999999999" hidden="1" customHeight="1" outlineLevel="2" x14ac:dyDescent="0.25">
      <c r="B349" s="111" t="s">
        <v>103</v>
      </c>
      <c r="C349" s="112">
        <v>12</v>
      </c>
      <c r="D349" s="263">
        <v>1239</v>
      </c>
      <c r="E349" s="266">
        <v>1226</v>
      </c>
      <c r="F349" s="267">
        <v>13</v>
      </c>
      <c r="G349" s="267">
        <v>928</v>
      </c>
      <c r="H349" s="264">
        <f t="shared" si="32"/>
        <v>941</v>
      </c>
      <c r="I349" s="268">
        <v>10</v>
      </c>
    </row>
    <row r="350" spans="2:9" ht="19.149999999999999" hidden="1" customHeight="1" outlineLevel="2" x14ac:dyDescent="0.25">
      <c r="B350" s="111" t="s">
        <v>103</v>
      </c>
      <c r="C350" s="112">
        <v>13</v>
      </c>
      <c r="D350" s="263">
        <v>1144</v>
      </c>
      <c r="E350" s="266">
        <v>1132</v>
      </c>
      <c r="F350" s="267">
        <v>12</v>
      </c>
      <c r="G350" s="267">
        <v>798</v>
      </c>
      <c r="H350" s="264">
        <f t="shared" si="32"/>
        <v>810</v>
      </c>
      <c r="I350" s="268">
        <v>9</v>
      </c>
    </row>
    <row r="351" spans="2:9" ht="19.149999999999999" hidden="1" customHeight="1" outlineLevel="2" x14ac:dyDescent="0.25">
      <c r="B351" s="111" t="s">
        <v>103</v>
      </c>
      <c r="C351" s="112">
        <v>14</v>
      </c>
      <c r="D351" s="263">
        <v>1097</v>
      </c>
      <c r="E351" s="266">
        <v>1097</v>
      </c>
      <c r="F351" s="267">
        <v>0</v>
      </c>
      <c r="G351" s="267">
        <v>882</v>
      </c>
      <c r="H351" s="264">
        <f t="shared" si="32"/>
        <v>882</v>
      </c>
      <c r="I351" s="268">
        <v>9</v>
      </c>
    </row>
    <row r="352" spans="2:9" ht="19.149999999999999" hidden="1" customHeight="1" outlineLevel="2" x14ac:dyDescent="0.25">
      <c r="B352" s="111" t="s">
        <v>103</v>
      </c>
      <c r="C352" s="112">
        <v>15</v>
      </c>
      <c r="D352" s="263">
        <v>1053</v>
      </c>
      <c r="E352" s="266">
        <v>1042</v>
      </c>
      <c r="F352" s="267">
        <v>11</v>
      </c>
      <c r="G352" s="267">
        <v>920</v>
      </c>
      <c r="H352" s="264">
        <f t="shared" si="32"/>
        <v>931</v>
      </c>
      <c r="I352" s="268">
        <v>10</v>
      </c>
    </row>
    <row r="353" spans="2:9" ht="19.149999999999999" hidden="1" customHeight="1" outlineLevel="2" x14ac:dyDescent="0.25">
      <c r="B353" s="111" t="s">
        <v>103</v>
      </c>
      <c r="C353" s="112">
        <v>16</v>
      </c>
      <c r="D353" s="263">
        <v>1079</v>
      </c>
      <c r="E353" s="266">
        <v>1068</v>
      </c>
      <c r="F353" s="267">
        <v>11</v>
      </c>
      <c r="G353" s="267">
        <v>889</v>
      </c>
      <c r="H353" s="264">
        <f t="shared" si="32"/>
        <v>900</v>
      </c>
      <c r="I353" s="268">
        <v>9</v>
      </c>
    </row>
    <row r="354" spans="2:9" ht="19.149999999999999" hidden="1" customHeight="1" outlineLevel="2" x14ac:dyDescent="0.25">
      <c r="B354" s="111" t="s">
        <v>103</v>
      </c>
      <c r="C354" s="112">
        <v>17</v>
      </c>
      <c r="D354" s="263">
        <v>1101</v>
      </c>
      <c r="E354" s="266">
        <v>1074</v>
      </c>
      <c r="F354" s="267">
        <v>27</v>
      </c>
      <c r="G354" s="267">
        <v>465</v>
      </c>
      <c r="H354" s="264">
        <f t="shared" si="32"/>
        <v>492</v>
      </c>
      <c r="I354" s="268">
        <v>5</v>
      </c>
    </row>
    <row r="355" spans="2:9" ht="19.149999999999999" hidden="1" customHeight="1" outlineLevel="2" x14ac:dyDescent="0.25">
      <c r="B355" s="111" t="s">
        <v>103</v>
      </c>
      <c r="C355" s="112">
        <v>18</v>
      </c>
      <c r="D355" s="263">
        <v>1014</v>
      </c>
      <c r="E355" s="266">
        <v>1002</v>
      </c>
      <c r="F355" s="267">
        <v>12</v>
      </c>
      <c r="G355" s="267">
        <v>984</v>
      </c>
      <c r="H355" s="264">
        <f t="shared" si="32"/>
        <v>996</v>
      </c>
      <c r="I355" s="268">
        <v>10</v>
      </c>
    </row>
    <row r="356" spans="2:9" ht="19.149999999999999" hidden="1" customHeight="1" outlineLevel="2" x14ac:dyDescent="0.25">
      <c r="B356" s="111" t="s">
        <v>103</v>
      </c>
      <c r="C356" s="112">
        <v>19</v>
      </c>
      <c r="D356" s="263">
        <v>1115</v>
      </c>
      <c r="E356" s="266">
        <v>1098</v>
      </c>
      <c r="F356" s="267">
        <v>17</v>
      </c>
      <c r="G356" s="267">
        <v>438</v>
      </c>
      <c r="H356" s="264">
        <f t="shared" si="32"/>
        <v>455</v>
      </c>
      <c r="I356" s="268">
        <v>5</v>
      </c>
    </row>
    <row r="357" spans="2:9" ht="19.149999999999999" hidden="1" customHeight="1" outlineLevel="2" x14ac:dyDescent="0.25">
      <c r="B357" s="111" t="s">
        <v>103</v>
      </c>
      <c r="C357" s="112">
        <v>20</v>
      </c>
      <c r="D357" s="263">
        <v>1099</v>
      </c>
      <c r="E357" s="266">
        <v>1082</v>
      </c>
      <c r="F357" s="267">
        <v>17</v>
      </c>
      <c r="G357" s="267">
        <v>981</v>
      </c>
      <c r="H357" s="264">
        <f t="shared" si="32"/>
        <v>998</v>
      </c>
      <c r="I357" s="268">
        <v>10</v>
      </c>
    </row>
    <row r="358" spans="2:9" ht="19.149999999999999" hidden="1" customHeight="1" outlineLevel="2" x14ac:dyDescent="0.25">
      <c r="B358" s="111" t="s">
        <v>103</v>
      </c>
      <c r="C358" s="112" t="s">
        <v>14</v>
      </c>
      <c r="D358" s="263">
        <v>21</v>
      </c>
      <c r="E358" s="266"/>
      <c r="F358" s="267">
        <v>21</v>
      </c>
      <c r="G358" s="267"/>
      <c r="H358" s="264">
        <f t="shared" si="32"/>
        <v>21</v>
      </c>
      <c r="I358" s="268">
        <v>1</v>
      </c>
    </row>
    <row r="359" spans="2:9" ht="19.149999999999999" customHeight="1" outlineLevel="1" collapsed="1" x14ac:dyDescent="0.25">
      <c r="B359" s="113" t="s">
        <v>103</v>
      </c>
      <c r="C359" s="150"/>
      <c r="D359" s="263">
        <f t="shared" ref="D359:G359" si="35">SUM(D338:D358)</f>
        <v>21460</v>
      </c>
      <c r="E359" s="263">
        <f t="shared" si="35"/>
        <v>21189</v>
      </c>
      <c r="F359" s="263">
        <f t="shared" si="35"/>
        <v>271</v>
      </c>
      <c r="G359" s="263">
        <f t="shared" si="35"/>
        <v>16976</v>
      </c>
      <c r="H359" s="264">
        <f>SUM(H338:H358)</f>
        <v>17247</v>
      </c>
      <c r="I359" s="265">
        <f>SUM(I338:I358)</f>
        <v>180</v>
      </c>
    </row>
    <row r="360" spans="2:9" ht="19.149999999999999" hidden="1" customHeight="1" outlineLevel="2" x14ac:dyDescent="0.25">
      <c r="B360" s="111" t="s">
        <v>104</v>
      </c>
      <c r="C360" s="112">
        <v>1</v>
      </c>
      <c r="D360" s="263">
        <v>1000</v>
      </c>
      <c r="E360" s="266">
        <v>990</v>
      </c>
      <c r="F360" s="267">
        <v>10</v>
      </c>
      <c r="G360" s="267">
        <v>413</v>
      </c>
      <c r="H360" s="264">
        <f t="shared" si="32"/>
        <v>423</v>
      </c>
      <c r="I360" s="268">
        <v>3</v>
      </c>
    </row>
    <row r="361" spans="2:9" ht="19.149999999999999" hidden="1" customHeight="1" outlineLevel="2" x14ac:dyDescent="0.25">
      <c r="B361" s="111" t="s">
        <v>104</v>
      </c>
      <c r="C361" s="112">
        <v>2</v>
      </c>
      <c r="D361" s="263">
        <v>1002</v>
      </c>
      <c r="E361" s="266">
        <v>992</v>
      </c>
      <c r="F361" s="267">
        <v>10</v>
      </c>
      <c r="G361" s="267">
        <v>789</v>
      </c>
      <c r="H361" s="264">
        <f t="shared" si="32"/>
        <v>799</v>
      </c>
      <c r="I361" s="268">
        <v>7</v>
      </c>
    </row>
    <row r="362" spans="2:9" ht="19.149999999999999" hidden="1" customHeight="1" outlineLevel="2" x14ac:dyDescent="0.25">
      <c r="B362" s="111" t="s">
        <v>104</v>
      </c>
      <c r="C362" s="112">
        <v>3</v>
      </c>
      <c r="D362" s="263">
        <v>1182</v>
      </c>
      <c r="E362" s="266">
        <v>1180</v>
      </c>
      <c r="F362" s="267">
        <v>2</v>
      </c>
      <c r="G362" s="267">
        <v>402</v>
      </c>
      <c r="H362" s="264">
        <f t="shared" si="32"/>
        <v>404</v>
      </c>
      <c r="I362" s="268">
        <v>4</v>
      </c>
    </row>
    <row r="363" spans="2:9" ht="19.149999999999999" hidden="1" customHeight="1" outlineLevel="2" x14ac:dyDescent="0.25">
      <c r="B363" s="111" t="s">
        <v>104</v>
      </c>
      <c r="C363" s="112">
        <v>4</v>
      </c>
      <c r="D363" s="263">
        <v>1182</v>
      </c>
      <c r="E363" s="266">
        <v>1168</v>
      </c>
      <c r="F363" s="267">
        <v>14</v>
      </c>
      <c r="G363" s="267">
        <v>850</v>
      </c>
      <c r="H363" s="264">
        <f t="shared" si="32"/>
        <v>864</v>
      </c>
      <c r="I363" s="268">
        <v>9</v>
      </c>
    </row>
    <row r="364" spans="2:9" ht="19.149999999999999" hidden="1" customHeight="1" outlineLevel="2" x14ac:dyDescent="0.25">
      <c r="B364" s="111" t="s">
        <v>104</v>
      </c>
      <c r="C364" s="112">
        <v>5</v>
      </c>
      <c r="D364" s="263">
        <v>1023</v>
      </c>
      <c r="E364" s="266">
        <v>1012</v>
      </c>
      <c r="F364" s="267">
        <v>11</v>
      </c>
      <c r="G364" s="267">
        <v>621</v>
      </c>
      <c r="H364" s="264">
        <f t="shared" si="32"/>
        <v>632</v>
      </c>
      <c r="I364" s="268">
        <v>1</v>
      </c>
    </row>
    <row r="365" spans="2:9" ht="19.149999999999999" hidden="1" customHeight="1" outlineLevel="2" x14ac:dyDescent="0.25">
      <c r="B365" s="111" t="s">
        <v>104</v>
      </c>
      <c r="C365" s="112" t="s">
        <v>14</v>
      </c>
      <c r="D365" s="263">
        <v>6</v>
      </c>
      <c r="E365" s="266"/>
      <c r="F365" s="267">
        <v>6</v>
      </c>
      <c r="G365" s="267">
        <v>0</v>
      </c>
      <c r="H365" s="264">
        <f t="shared" si="32"/>
        <v>6</v>
      </c>
      <c r="I365" s="268">
        <v>1</v>
      </c>
    </row>
    <row r="366" spans="2:9" ht="19.149999999999999" customHeight="1" outlineLevel="1" collapsed="1" x14ac:dyDescent="0.25">
      <c r="B366" s="113" t="s">
        <v>153</v>
      </c>
      <c r="C366" s="150"/>
      <c r="D366" s="263">
        <f t="shared" ref="D366:G366" si="36">SUM(D360:D365)</f>
        <v>5395</v>
      </c>
      <c r="E366" s="263">
        <f t="shared" si="36"/>
        <v>5342</v>
      </c>
      <c r="F366" s="263">
        <f t="shared" si="36"/>
        <v>53</v>
      </c>
      <c r="G366" s="263">
        <f t="shared" si="36"/>
        <v>3075</v>
      </c>
      <c r="H366" s="264">
        <f>SUM(H360:H365)</f>
        <v>3128</v>
      </c>
      <c r="I366" s="265">
        <f>SUM(I360:I365)</f>
        <v>25</v>
      </c>
    </row>
    <row r="367" spans="2:9" ht="19.149999999999999" hidden="1" customHeight="1" outlineLevel="2" x14ac:dyDescent="0.25">
      <c r="B367" s="111" t="s">
        <v>105</v>
      </c>
      <c r="C367" s="112">
        <v>1</v>
      </c>
      <c r="D367" s="263">
        <v>1174</v>
      </c>
      <c r="E367" s="266">
        <v>1156</v>
      </c>
      <c r="F367" s="267">
        <v>18</v>
      </c>
      <c r="G367" s="267">
        <v>700</v>
      </c>
      <c r="H367" s="264">
        <f t="shared" si="32"/>
        <v>718</v>
      </c>
      <c r="I367" s="268">
        <v>7</v>
      </c>
    </row>
    <row r="368" spans="2:9" ht="19.149999999999999" hidden="1" customHeight="1" outlineLevel="2" x14ac:dyDescent="0.25">
      <c r="B368" s="111" t="s">
        <v>105</v>
      </c>
      <c r="C368" s="112">
        <v>2</v>
      </c>
      <c r="D368" s="263">
        <v>1513</v>
      </c>
      <c r="E368" s="266">
        <v>1498</v>
      </c>
      <c r="F368" s="267">
        <v>15</v>
      </c>
      <c r="G368" s="267">
        <v>1277</v>
      </c>
      <c r="H368" s="264">
        <f t="shared" si="32"/>
        <v>1292</v>
      </c>
      <c r="I368" s="268">
        <v>13</v>
      </c>
    </row>
    <row r="369" spans="2:9" ht="19.149999999999999" hidden="1" customHeight="1" outlineLevel="2" x14ac:dyDescent="0.25">
      <c r="B369" s="111" t="s">
        <v>105</v>
      </c>
      <c r="C369" s="112">
        <v>3</v>
      </c>
      <c r="D369" s="263">
        <v>1269</v>
      </c>
      <c r="E369" s="266">
        <v>1254</v>
      </c>
      <c r="F369" s="267">
        <v>15</v>
      </c>
      <c r="G369" s="267">
        <v>1076</v>
      </c>
      <c r="H369" s="264">
        <f t="shared" si="32"/>
        <v>1091</v>
      </c>
      <c r="I369" s="268">
        <v>11</v>
      </c>
    </row>
    <row r="370" spans="2:9" ht="19.149999999999999" hidden="1" customHeight="1" outlineLevel="2" x14ac:dyDescent="0.25">
      <c r="B370" s="111" t="s">
        <v>105</v>
      </c>
      <c r="C370" s="112">
        <v>4</v>
      </c>
      <c r="D370" s="263">
        <v>1122</v>
      </c>
      <c r="E370" s="266">
        <v>1110</v>
      </c>
      <c r="F370" s="267">
        <v>12</v>
      </c>
      <c r="G370" s="267">
        <v>818</v>
      </c>
      <c r="H370" s="264">
        <f t="shared" si="32"/>
        <v>830</v>
      </c>
      <c r="I370" s="268">
        <v>9</v>
      </c>
    </row>
    <row r="371" spans="2:9" ht="19.149999999999999" hidden="1" customHeight="1" outlineLevel="2" x14ac:dyDescent="0.25">
      <c r="B371" s="111" t="s">
        <v>105</v>
      </c>
      <c r="C371" s="112" t="s">
        <v>14</v>
      </c>
      <c r="D371" s="263">
        <v>5</v>
      </c>
      <c r="E371" s="266"/>
      <c r="F371" s="267">
        <v>5</v>
      </c>
      <c r="G371" s="267"/>
      <c r="H371" s="264">
        <f t="shared" si="32"/>
        <v>5</v>
      </c>
      <c r="I371" s="268">
        <v>1</v>
      </c>
    </row>
    <row r="372" spans="2:9" ht="19.149999999999999" customHeight="1" outlineLevel="1" collapsed="1" thickBot="1" x14ac:dyDescent="0.3">
      <c r="B372" s="121" t="s">
        <v>105</v>
      </c>
      <c r="C372" s="150"/>
      <c r="D372" s="272">
        <f t="shared" ref="D372:G372" si="37">SUM(D367:D371)</f>
        <v>5083</v>
      </c>
      <c r="E372" s="272">
        <f t="shared" si="37"/>
        <v>5018</v>
      </c>
      <c r="F372" s="272">
        <f t="shared" si="37"/>
        <v>65</v>
      </c>
      <c r="G372" s="272">
        <f t="shared" si="37"/>
        <v>3871</v>
      </c>
      <c r="H372" s="273">
        <f>SUM(H367:H371)</f>
        <v>3936</v>
      </c>
      <c r="I372" s="274">
        <f>SUM(I367:I371)</f>
        <v>41</v>
      </c>
    </row>
    <row r="373" spans="2:9" ht="25.15" customHeight="1" thickTop="1" thickBot="1" x14ac:dyDescent="0.3">
      <c r="B373" s="26" t="s">
        <v>149</v>
      </c>
      <c r="C373" s="73" t="s">
        <v>149</v>
      </c>
      <c r="D373" s="74">
        <f>D13+D23+D27+D31+D40+D44+D59+D70+D96+D102+D119+D130+D139+D161+D204+D218+D225+D230+D244+D256+D273+D280+D286+D295+D304+D313+D321+D332+D337+D359+D366+D372</f>
        <v>317816</v>
      </c>
      <c r="E373" s="74">
        <f t="shared" ref="E373:I373" si="38">E13+E23+E27+E31+E40+E44+E59+E70+E96+E102+E119+E130+E139+E161+E204+E218+E225+E230+E244+E256+E273+E280+E286+E295+E304+E313+E321+E332+E337+E359+E366+E372</f>
        <v>313688</v>
      </c>
      <c r="F373" s="74">
        <f t="shared" si="38"/>
        <v>4128</v>
      </c>
      <c r="G373" s="74">
        <f t="shared" si="38"/>
        <v>237548</v>
      </c>
      <c r="H373" s="74">
        <f t="shared" si="38"/>
        <v>241676</v>
      </c>
      <c r="I373" s="58">
        <f t="shared" si="38"/>
        <v>2501</v>
      </c>
    </row>
    <row r="374" spans="2:9" ht="15.75" thickTop="1" x14ac:dyDescent="0.25"/>
    <row r="375" spans="2:9" x14ac:dyDescent="0.25">
      <c r="F375" s="47"/>
      <c r="G375" s="47"/>
      <c r="H375" s="232"/>
    </row>
    <row r="376" spans="2:9" x14ac:dyDescent="0.25">
      <c r="G376" s="47"/>
    </row>
    <row r="377" spans="2:9" x14ac:dyDescent="0.25">
      <c r="H377" s="233"/>
    </row>
  </sheetData>
  <sortState ref="C9:F12">
    <sortCondition ref="C9"/>
  </sortState>
  <mergeCells count="9">
    <mergeCell ref="B7:B8"/>
    <mergeCell ref="F1:I1"/>
    <mergeCell ref="F2:I2"/>
    <mergeCell ref="F3:I3"/>
    <mergeCell ref="E5:G5"/>
    <mergeCell ref="C7:C8"/>
    <mergeCell ref="H7:H8"/>
    <mergeCell ref="I7:I8"/>
    <mergeCell ref="D7:G7"/>
  </mergeCells>
  <pageMargins left="0.7" right="0.7" top="0.75" bottom="0.75" header="0.3" footer="0.3"/>
  <pageSetup paperSize="9" orientation="portrait" r:id="rId1"/>
  <ignoredErrors>
    <ignoredError sqref="H373 H9:H12" formulaRange="1"/>
    <ignoredError sqref="H367:H371 H360:H365 H338:H358 H333:H336 H322:H331 H314:H320 H305:H312 H296:H303 H287:H294 H281:H285 H274:H279 H257:H272 H245:H255 H231:H243 H226:H229 H219:H224 H205:H217 H162:H203 H140:H160 H131:H138 H120:H129 H103:H118 H97:H101 H71:H95 H60:H69 H45:H58 H41:H43 H32:H39 H28:H30 H24:H26 H14:H22" formula="1" formulaRange="1"/>
    <ignoredError sqref="H13 H23 H27 H31 H40 H44 H59 H70 H96 H102 H119 H130 H139 H161 H204 H218 H225 H230 H244 H256 H273 H280 H286 H295 H304 H313 H321 H332 H337 H359 H366 H372" formula="1"/>
  </ignoredError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B1:M382"/>
  <sheetViews>
    <sheetView showGridLines="0" topLeftCell="A6" zoomScale="59" zoomScaleNormal="59" workbookViewId="0">
      <selection activeCell="R288" sqref="R288"/>
    </sheetView>
  </sheetViews>
  <sheetFormatPr baseColWidth="10" defaultRowHeight="15" outlineLevelRow="2" x14ac:dyDescent="0.25"/>
  <cols>
    <col min="1" max="1" width="2.28515625" customWidth="1"/>
    <col min="2" max="2" width="25.7109375" customWidth="1"/>
    <col min="3" max="3" width="0" hidden="1" customWidth="1"/>
    <col min="4" max="4" width="14.7109375" style="16" customWidth="1"/>
    <col min="5" max="5" width="16" customWidth="1"/>
    <col min="6" max="6" width="14.42578125" hidden="1" customWidth="1"/>
    <col min="7" max="7" width="16.140625" customWidth="1"/>
    <col min="8" max="8" width="15.7109375" customWidth="1"/>
    <col min="9" max="9" width="17" customWidth="1"/>
    <col min="10" max="10" width="17.7109375" customWidth="1"/>
    <col min="11" max="11" width="18.7109375" customWidth="1"/>
    <col min="12" max="12" width="17.7109375" style="16" customWidth="1"/>
    <col min="13" max="13" width="14.7109375" customWidth="1"/>
  </cols>
  <sheetData>
    <row r="1" spans="2:13" ht="15.75" hidden="1" customHeight="1" x14ac:dyDescent="0.25">
      <c r="D1" s="17"/>
      <c r="E1" s="297" t="s">
        <v>0</v>
      </c>
      <c r="F1" s="297"/>
      <c r="G1" s="297"/>
      <c r="H1" s="297"/>
      <c r="I1" s="297"/>
      <c r="J1" s="297"/>
      <c r="K1" s="297"/>
      <c r="L1" s="297"/>
      <c r="M1" s="297"/>
    </row>
    <row r="2" spans="2:13" ht="15" hidden="1" customHeight="1" x14ac:dyDescent="0.25">
      <c r="D2" s="18"/>
      <c r="E2" s="298" t="s">
        <v>52</v>
      </c>
      <c r="F2" s="298"/>
      <c r="G2" s="298"/>
      <c r="H2" s="298"/>
      <c r="I2" s="298"/>
      <c r="J2" s="298"/>
      <c r="K2" s="298"/>
      <c r="L2" s="298"/>
      <c r="M2" s="298"/>
    </row>
    <row r="3" spans="2:13" ht="14.45" hidden="1" customHeight="1" x14ac:dyDescent="0.25">
      <c r="D3" s="19"/>
      <c r="E3" s="299" t="s">
        <v>51</v>
      </c>
      <c r="F3" s="299"/>
      <c r="G3" s="299"/>
      <c r="H3" s="299"/>
      <c r="I3" s="299"/>
      <c r="J3" s="299"/>
      <c r="K3" s="299"/>
      <c r="L3" s="299"/>
      <c r="M3" s="299"/>
    </row>
    <row r="4" spans="2:13" ht="15" hidden="1" customHeight="1" x14ac:dyDescent="0.25">
      <c r="C4" s="1"/>
      <c r="D4" s="15"/>
      <c r="E4" s="1"/>
      <c r="F4" s="1"/>
      <c r="G4" s="1"/>
      <c r="H4" s="1"/>
      <c r="I4" s="1"/>
      <c r="J4" s="1"/>
      <c r="K4" s="1"/>
      <c r="L4" s="15"/>
      <c r="M4" s="1"/>
    </row>
    <row r="5" spans="2:13" ht="15" hidden="1" customHeight="1" x14ac:dyDescent="0.25">
      <c r="C5" s="14"/>
      <c r="D5" s="20"/>
      <c r="E5" s="304"/>
      <c r="F5" s="304"/>
      <c r="G5" s="304"/>
      <c r="H5" s="2"/>
      <c r="I5" s="2"/>
      <c r="J5" s="22" t="s">
        <v>1</v>
      </c>
      <c r="K5" s="13">
        <v>43349</v>
      </c>
      <c r="L5" s="241"/>
      <c r="M5" s="11"/>
    </row>
    <row r="6" spans="2:13" ht="6.6" customHeight="1" thickBot="1" x14ac:dyDescent="0.3"/>
    <row r="7" spans="2:13" s="51" customFormat="1" ht="19.149999999999999" customHeight="1" thickTop="1" x14ac:dyDescent="0.25">
      <c r="B7" s="288" t="s">
        <v>75</v>
      </c>
      <c r="C7" s="288" t="s">
        <v>2</v>
      </c>
      <c r="D7" s="291" t="s">
        <v>3</v>
      </c>
      <c r="E7" s="291" t="s">
        <v>55</v>
      </c>
      <c r="F7" s="294" t="s">
        <v>4</v>
      </c>
      <c r="G7" s="291" t="s">
        <v>56</v>
      </c>
      <c r="H7" s="291" t="s">
        <v>57</v>
      </c>
      <c r="I7" s="301" t="s">
        <v>58</v>
      </c>
      <c r="J7" s="291" t="s">
        <v>13</v>
      </c>
      <c r="K7" s="291" t="s">
        <v>71</v>
      </c>
      <c r="L7" s="291" t="s">
        <v>167</v>
      </c>
      <c r="M7" s="285" t="s">
        <v>69</v>
      </c>
    </row>
    <row r="8" spans="2:13" s="51" customFormat="1" ht="19.149999999999999" customHeight="1" outlineLevel="1" x14ac:dyDescent="0.25">
      <c r="B8" s="289"/>
      <c r="C8" s="289"/>
      <c r="D8" s="292"/>
      <c r="E8" s="292"/>
      <c r="F8" s="295"/>
      <c r="G8" s="292"/>
      <c r="H8" s="292"/>
      <c r="I8" s="302"/>
      <c r="J8" s="292"/>
      <c r="K8" s="292"/>
      <c r="L8" s="292"/>
      <c r="M8" s="286"/>
    </row>
    <row r="9" spans="2:13" s="51" customFormat="1" ht="19.149999999999999" customHeight="1" outlineLevel="1" x14ac:dyDescent="0.25">
      <c r="B9" s="289"/>
      <c r="C9" s="289"/>
      <c r="D9" s="292"/>
      <c r="E9" s="292"/>
      <c r="F9" s="131" t="s">
        <v>5</v>
      </c>
      <c r="G9" s="292"/>
      <c r="H9" s="292"/>
      <c r="I9" s="302"/>
      <c r="J9" s="292"/>
      <c r="K9" s="292"/>
      <c r="L9" s="292"/>
      <c r="M9" s="286"/>
    </row>
    <row r="10" spans="2:13" s="51" customFormat="1" ht="19.149999999999999" customHeight="1" outlineLevel="1" thickBot="1" x14ac:dyDescent="0.3">
      <c r="B10" s="290"/>
      <c r="C10" s="290"/>
      <c r="D10" s="293"/>
      <c r="E10" s="293"/>
      <c r="F10" s="132" t="s">
        <v>6</v>
      </c>
      <c r="G10" s="293"/>
      <c r="H10" s="293"/>
      <c r="I10" s="303"/>
      <c r="J10" s="293"/>
      <c r="K10" s="293"/>
      <c r="L10" s="293"/>
      <c r="M10" s="287"/>
    </row>
    <row r="11" spans="2:13" s="48" customFormat="1" ht="19.149999999999999" hidden="1" customHeight="1" outlineLevel="2" thickTop="1" x14ac:dyDescent="0.25">
      <c r="B11" s="133" t="s">
        <v>106</v>
      </c>
      <c r="C11" s="134">
        <v>1</v>
      </c>
      <c r="D11" s="135">
        <v>488</v>
      </c>
      <c r="E11" s="135">
        <f t="shared" ref="E11:E23" si="0">G11+H11</f>
        <v>499</v>
      </c>
      <c r="F11" s="136" t="s">
        <v>73</v>
      </c>
      <c r="G11" s="137">
        <v>488</v>
      </c>
      <c r="H11" s="136">
        <v>11</v>
      </c>
      <c r="I11" s="136">
        <v>488</v>
      </c>
      <c r="J11" s="138">
        <f t="shared" ref="J11:J23" si="1">(I11/G11)*100</f>
        <v>100</v>
      </c>
      <c r="K11" s="136">
        <v>465</v>
      </c>
      <c r="L11" s="129">
        <f>(K11/E11)*100</f>
        <v>93.186372745490985</v>
      </c>
      <c r="M11" s="139">
        <v>0</v>
      </c>
    </row>
    <row r="12" spans="2:13" s="48" customFormat="1" ht="19.149999999999999" hidden="1" customHeight="1" outlineLevel="2" x14ac:dyDescent="0.25">
      <c r="B12" s="111" t="s">
        <v>106</v>
      </c>
      <c r="C12" s="112">
        <v>2</v>
      </c>
      <c r="D12" s="104">
        <v>524</v>
      </c>
      <c r="E12" s="104">
        <f t="shared" si="0"/>
        <v>545</v>
      </c>
      <c r="F12" s="109" t="s">
        <v>72</v>
      </c>
      <c r="G12" s="108">
        <v>524</v>
      </c>
      <c r="H12" s="109">
        <v>21</v>
      </c>
      <c r="I12" s="109">
        <v>479</v>
      </c>
      <c r="J12" s="104">
        <f t="shared" si="1"/>
        <v>91.412213740458014</v>
      </c>
      <c r="K12" s="109">
        <v>500</v>
      </c>
      <c r="L12" s="32">
        <f t="shared" ref="L12:L75" si="2">(K12/E12)*100</f>
        <v>91.743119266055047</v>
      </c>
      <c r="M12" s="140">
        <v>0</v>
      </c>
    </row>
    <row r="13" spans="2:13" s="48" customFormat="1" ht="19.149999999999999" hidden="1" customHeight="1" outlineLevel="2" x14ac:dyDescent="0.25">
      <c r="B13" s="111" t="s">
        <v>106</v>
      </c>
      <c r="C13" s="112">
        <v>3</v>
      </c>
      <c r="D13" s="104">
        <v>586</v>
      </c>
      <c r="E13" s="104">
        <f t="shared" si="0"/>
        <v>586</v>
      </c>
      <c r="F13" s="109" t="s">
        <v>72</v>
      </c>
      <c r="G13" s="108">
        <v>586</v>
      </c>
      <c r="H13" s="109">
        <v>0</v>
      </c>
      <c r="I13" s="109">
        <v>536</v>
      </c>
      <c r="J13" s="104">
        <f t="shared" si="1"/>
        <v>91.467576791808867</v>
      </c>
      <c r="K13" s="109">
        <v>531</v>
      </c>
      <c r="L13" s="32">
        <f t="shared" si="2"/>
        <v>90.61433447098976</v>
      </c>
      <c r="M13" s="140">
        <v>0</v>
      </c>
    </row>
    <row r="14" spans="2:13" s="48" customFormat="1" ht="19.149999999999999" hidden="1" customHeight="1" outlineLevel="2" x14ac:dyDescent="0.25">
      <c r="B14" s="111" t="s">
        <v>106</v>
      </c>
      <c r="C14" s="141" t="s">
        <v>14</v>
      </c>
      <c r="D14" s="142"/>
      <c r="E14" s="142"/>
      <c r="F14" s="109"/>
      <c r="G14" s="104"/>
      <c r="H14" s="109"/>
      <c r="I14" s="109"/>
      <c r="J14" s="104"/>
      <c r="K14" s="109"/>
      <c r="L14" s="32"/>
      <c r="M14" s="140"/>
    </row>
    <row r="15" spans="2:13" ht="19.149999999999999" customHeight="1" outlineLevel="1" collapsed="1" thickTop="1" x14ac:dyDescent="0.25">
      <c r="B15" s="143" t="s">
        <v>106</v>
      </c>
      <c r="C15" s="144"/>
      <c r="D15" s="242">
        <f>SUM(D11:D14)</f>
        <v>1598</v>
      </c>
      <c r="E15" s="242">
        <f t="shared" ref="E15:M15" si="3">SUM(E11:E14)</f>
        <v>1630</v>
      </c>
      <c r="F15" s="242">
        <f t="shared" si="3"/>
        <v>0</v>
      </c>
      <c r="G15" s="242">
        <f t="shared" si="3"/>
        <v>1598</v>
      </c>
      <c r="H15" s="242">
        <f t="shared" si="3"/>
        <v>32</v>
      </c>
      <c r="I15" s="242">
        <f t="shared" si="3"/>
        <v>1503</v>
      </c>
      <c r="J15" s="242">
        <f>SUM(J11:J14)/3</f>
        <v>94.293263510755637</v>
      </c>
      <c r="K15" s="242">
        <f t="shared" si="3"/>
        <v>1496</v>
      </c>
      <c r="L15" s="242">
        <f>SUM(L11:L14)/3</f>
        <v>91.847942160845264</v>
      </c>
      <c r="M15" s="246">
        <f t="shared" si="3"/>
        <v>0</v>
      </c>
    </row>
    <row r="16" spans="2:13" ht="19.149999999999999" hidden="1" customHeight="1" outlineLevel="2" x14ac:dyDescent="0.25">
      <c r="B16" s="145" t="s">
        <v>70</v>
      </c>
      <c r="C16" s="146">
        <v>1</v>
      </c>
      <c r="D16" s="108">
        <v>563</v>
      </c>
      <c r="E16" s="104">
        <f t="shared" si="0"/>
        <v>922</v>
      </c>
      <c r="F16" s="147" t="s">
        <v>74</v>
      </c>
      <c r="G16" s="108">
        <v>563</v>
      </c>
      <c r="H16" s="147">
        <v>359</v>
      </c>
      <c r="I16" s="147">
        <v>563</v>
      </c>
      <c r="J16" s="148">
        <f t="shared" si="1"/>
        <v>100</v>
      </c>
      <c r="K16" s="147">
        <v>884</v>
      </c>
      <c r="L16" s="32">
        <f t="shared" si="2"/>
        <v>95.878524945770067</v>
      </c>
      <c r="M16" s="251">
        <v>347</v>
      </c>
    </row>
    <row r="17" spans="2:13" ht="19.149999999999999" hidden="1" customHeight="1" outlineLevel="2" x14ac:dyDescent="0.25">
      <c r="B17" s="145" t="s">
        <v>70</v>
      </c>
      <c r="C17" s="146">
        <v>2</v>
      </c>
      <c r="D17" s="108">
        <v>596</v>
      </c>
      <c r="E17" s="104">
        <f t="shared" si="0"/>
        <v>605</v>
      </c>
      <c r="F17" s="149" t="s">
        <v>73</v>
      </c>
      <c r="G17" s="108">
        <v>596</v>
      </c>
      <c r="H17" s="147">
        <v>9</v>
      </c>
      <c r="I17" s="147">
        <v>536</v>
      </c>
      <c r="J17" s="148">
        <f t="shared" si="1"/>
        <v>89.932885906040269</v>
      </c>
      <c r="K17" s="147">
        <v>541</v>
      </c>
      <c r="L17" s="32">
        <f t="shared" si="2"/>
        <v>89.421487603305778</v>
      </c>
      <c r="M17" s="251">
        <v>0</v>
      </c>
    </row>
    <row r="18" spans="2:13" ht="19.149999999999999" hidden="1" customHeight="1" outlineLevel="2" x14ac:dyDescent="0.25">
      <c r="B18" s="145" t="s">
        <v>70</v>
      </c>
      <c r="C18" s="146">
        <v>3</v>
      </c>
      <c r="D18" s="108">
        <v>575</v>
      </c>
      <c r="E18" s="104">
        <f t="shared" si="0"/>
        <v>575</v>
      </c>
      <c r="F18" s="109" t="s">
        <v>72</v>
      </c>
      <c r="G18" s="108">
        <v>575</v>
      </c>
      <c r="H18" s="147">
        <v>0</v>
      </c>
      <c r="I18" s="147">
        <v>575</v>
      </c>
      <c r="J18" s="148">
        <f t="shared" si="1"/>
        <v>100</v>
      </c>
      <c r="K18" s="147">
        <v>567</v>
      </c>
      <c r="L18" s="32">
        <f t="shared" si="2"/>
        <v>98.608695652173921</v>
      </c>
      <c r="M18" s="251">
        <v>0</v>
      </c>
    </row>
    <row r="19" spans="2:13" ht="19.149999999999999" hidden="1" customHeight="1" outlineLevel="2" x14ac:dyDescent="0.25">
      <c r="B19" s="145" t="s">
        <v>70</v>
      </c>
      <c r="C19" s="146">
        <v>4</v>
      </c>
      <c r="D19" s="108">
        <v>623</v>
      </c>
      <c r="E19" s="104">
        <f t="shared" si="0"/>
        <v>623</v>
      </c>
      <c r="F19" s="147" t="s">
        <v>73</v>
      </c>
      <c r="G19" s="108">
        <v>623</v>
      </c>
      <c r="H19" s="147">
        <v>0</v>
      </c>
      <c r="I19" s="147">
        <v>623</v>
      </c>
      <c r="J19" s="148">
        <f t="shared" si="1"/>
        <v>100</v>
      </c>
      <c r="K19" s="147">
        <v>623</v>
      </c>
      <c r="L19" s="32">
        <f t="shared" si="2"/>
        <v>100</v>
      </c>
      <c r="M19" s="251">
        <v>52</v>
      </c>
    </row>
    <row r="20" spans="2:13" ht="19.149999999999999" hidden="1" customHeight="1" outlineLevel="2" x14ac:dyDescent="0.25">
      <c r="B20" s="145" t="s">
        <v>70</v>
      </c>
      <c r="C20" s="146">
        <v>5</v>
      </c>
      <c r="D20" s="108">
        <v>594</v>
      </c>
      <c r="E20" s="104">
        <f t="shared" si="0"/>
        <v>594</v>
      </c>
      <c r="F20" s="109" t="s">
        <v>72</v>
      </c>
      <c r="G20" s="108">
        <v>594</v>
      </c>
      <c r="H20" s="147">
        <v>0</v>
      </c>
      <c r="I20" s="147">
        <v>540</v>
      </c>
      <c r="J20" s="148">
        <f t="shared" si="1"/>
        <v>90.909090909090907</v>
      </c>
      <c r="K20" s="147">
        <v>540</v>
      </c>
      <c r="L20" s="32">
        <f t="shared" si="2"/>
        <v>90.909090909090907</v>
      </c>
      <c r="M20" s="251">
        <v>0</v>
      </c>
    </row>
    <row r="21" spans="2:13" ht="19.149999999999999" hidden="1" customHeight="1" outlineLevel="2" x14ac:dyDescent="0.25">
      <c r="B21" s="145" t="s">
        <v>70</v>
      </c>
      <c r="C21" s="146">
        <v>6</v>
      </c>
      <c r="D21" s="108">
        <v>603</v>
      </c>
      <c r="E21" s="104">
        <f t="shared" si="0"/>
        <v>603</v>
      </c>
      <c r="F21" s="147" t="s">
        <v>73</v>
      </c>
      <c r="G21" s="108">
        <v>603</v>
      </c>
      <c r="H21" s="147">
        <v>0</v>
      </c>
      <c r="I21" s="147">
        <v>586</v>
      </c>
      <c r="J21" s="148">
        <f t="shared" si="1"/>
        <v>97.180762852404641</v>
      </c>
      <c r="K21" s="147">
        <v>583</v>
      </c>
      <c r="L21" s="32">
        <f t="shared" si="2"/>
        <v>96.683250414593701</v>
      </c>
      <c r="M21" s="251">
        <v>45</v>
      </c>
    </row>
    <row r="22" spans="2:13" ht="19.149999999999999" hidden="1" customHeight="1" outlineLevel="2" x14ac:dyDescent="0.25">
      <c r="B22" s="145" t="s">
        <v>70</v>
      </c>
      <c r="C22" s="146">
        <v>7</v>
      </c>
      <c r="D22" s="108">
        <v>557</v>
      </c>
      <c r="E22" s="104">
        <f t="shared" si="0"/>
        <v>568</v>
      </c>
      <c r="F22" s="109" t="s">
        <v>72</v>
      </c>
      <c r="G22" s="108">
        <v>557</v>
      </c>
      <c r="H22" s="147">
        <v>11</v>
      </c>
      <c r="I22" s="147">
        <v>551</v>
      </c>
      <c r="J22" s="148">
        <f t="shared" si="1"/>
        <v>98.922800718132848</v>
      </c>
      <c r="K22" s="147">
        <v>550</v>
      </c>
      <c r="L22" s="32">
        <f t="shared" si="2"/>
        <v>96.83098591549296</v>
      </c>
      <c r="M22" s="251">
        <v>0</v>
      </c>
    </row>
    <row r="23" spans="2:13" ht="19.149999999999999" hidden="1" customHeight="1" outlineLevel="2" x14ac:dyDescent="0.25">
      <c r="B23" s="145" t="s">
        <v>70</v>
      </c>
      <c r="C23" s="146">
        <v>8</v>
      </c>
      <c r="D23" s="108">
        <v>590</v>
      </c>
      <c r="E23" s="104">
        <f t="shared" si="0"/>
        <v>618</v>
      </c>
      <c r="F23" s="147" t="s">
        <v>73</v>
      </c>
      <c r="G23" s="108">
        <v>590</v>
      </c>
      <c r="H23" s="147">
        <v>28</v>
      </c>
      <c r="I23" s="147">
        <v>565</v>
      </c>
      <c r="J23" s="148">
        <f t="shared" si="1"/>
        <v>95.762711864406782</v>
      </c>
      <c r="K23" s="147">
        <v>551</v>
      </c>
      <c r="L23" s="32">
        <f t="shared" si="2"/>
        <v>89.158576051779932</v>
      </c>
      <c r="M23" s="251">
        <v>0</v>
      </c>
    </row>
    <row r="24" spans="2:13" ht="19.149999999999999" hidden="1" customHeight="1" outlineLevel="2" x14ac:dyDescent="0.25">
      <c r="B24" s="145" t="s">
        <v>70</v>
      </c>
      <c r="C24" s="146" t="s">
        <v>14</v>
      </c>
      <c r="D24" s="104"/>
      <c r="E24" s="104"/>
      <c r="F24" s="147"/>
      <c r="G24" s="104"/>
      <c r="H24" s="147"/>
      <c r="I24" s="147"/>
      <c r="J24" s="148"/>
      <c r="K24" s="147"/>
      <c r="L24" s="32"/>
      <c r="M24" s="251"/>
    </row>
    <row r="25" spans="2:13" ht="19.149999999999999" customHeight="1" outlineLevel="1" collapsed="1" x14ac:dyDescent="0.25">
      <c r="B25" s="113" t="s">
        <v>70</v>
      </c>
      <c r="C25" s="150"/>
      <c r="D25" s="242">
        <f>SUM(D16:D24)</f>
        <v>4701</v>
      </c>
      <c r="E25" s="242">
        <f t="shared" ref="E25:M25" si="4">SUM(E16:E24)</f>
        <v>5108</v>
      </c>
      <c r="F25" s="242">
        <f t="shared" si="4"/>
        <v>0</v>
      </c>
      <c r="G25" s="242">
        <f t="shared" si="4"/>
        <v>4701</v>
      </c>
      <c r="H25" s="242">
        <f t="shared" si="4"/>
        <v>407</v>
      </c>
      <c r="I25" s="242">
        <f t="shared" si="4"/>
        <v>4539</v>
      </c>
      <c r="J25" s="242">
        <f>SUM(J16:J24)/8</f>
        <v>96.588531531259434</v>
      </c>
      <c r="K25" s="242">
        <f t="shared" si="4"/>
        <v>4839</v>
      </c>
      <c r="L25" s="242">
        <f>SUM(L16:L24)/8</f>
        <v>94.686326436525917</v>
      </c>
      <c r="M25" s="246">
        <f t="shared" si="4"/>
        <v>444</v>
      </c>
    </row>
    <row r="26" spans="2:13" ht="19.149999999999999" hidden="1" customHeight="1" outlineLevel="2" x14ac:dyDescent="0.25">
      <c r="B26" s="151" t="s">
        <v>76</v>
      </c>
      <c r="C26" s="107">
        <v>1</v>
      </c>
      <c r="D26" s="108">
        <v>551</v>
      </c>
      <c r="E26" s="104">
        <f>G26+H26</f>
        <v>604</v>
      </c>
      <c r="F26" s="109" t="s">
        <v>73</v>
      </c>
      <c r="G26" s="108">
        <v>551</v>
      </c>
      <c r="H26" s="109">
        <v>53</v>
      </c>
      <c r="I26" s="109">
        <v>506</v>
      </c>
      <c r="J26" s="104">
        <f t="shared" ref="J26:J31" si="5">(I26/G26)*100</f>
        <v>91.833030852994554</v>
      </c>
      <c r="K26" s="109">
        <v>559</v>
      </c>
      <c r="L26" s="32">
        <f t="shared" si="2"/>
        <v>92.549668874172184</v>
      </c>
      <c r="M26" s="211">
        <v>0</v>
      </c>
    </row>
    <row r="27" spans="2:13" s="4" customFormat="1" ht="19.149999999999999" hidden="1" customHeight="1" outlineLevel="2" x14ac:dyDescent="0.25">
      <c r="B27" s="151" t="s">
        <v>76</v>
      </c>
      <c r="C27" s="107">
        <v>2</v>
      </c>
      <c r="D27" s="108">
        <v>427</v>
      </c>
      <c r="E27" s="104">
        <f t="shared" ref="E27:E28" si="6">G27+H27</f>
        <v>462</v>
      </c>
      <c r="F27" s="109" t="s">
        <v>72</v>
      </c>
      <c r="G27" s="108">
        <v>427</v>
      </c>
      <c r="H27" s="109">
        <v>35</v>
      </c>
      <c r="I27" s="109">
        <v>375</v>
      </c>
      <c r="J27" s="104">
        <f t="shared" si="5"/>
        <v>87.822014051522245</v>
      </c>
      <c r="K27" s="109">
        <v>410</v>
      </c>
      <c r="L27" s="32">
        <f t="shared" si="2"/>
        <v>88.744588744588754</v>
      </c>
      <c r="M27" s="211">
        <v>200</v>
      </c>
    </row>
    <row r="28" spans="2:13" s="4" customFormat="1" ht="19.149999999999999" hidden="1" customHeight="1" outlineLevel="2" x14ac:dyDescent="0.25">
      <c r="B28" s="151" t="s">
        <v>76</v>
      </c>
      <c r="C28" s="107" t="s">
        <v>14</v>
      </c>
      <c r="D28" s="104"/>
      <c r="E28" s="104">
        <f t="shared" si="6"/>
        <v>3</v>
      </c>
      <c r="F28" s="109" t="s">
        <v>72</v>
      </c>
      <c r="G28" s="104"/>
      <c r="H28" s="109">
        <v>3</v>
      </c>
      <c r="I28" s="109"/>
      <c r="J28" s="104"/>
      <c r="K28" s="109">
        <v>3</v>
      </c>
      <c r="L28" s="32"/>
      <c r="M28" s="211"/>
    </row>
    <row r="29" spans="2:13" s="4" customFormat="1" ht="19.149999999999999" customHeight="1" outlineLevel="1" collapsed="1" x14ac:dyDescent="0.25">
      <c r="B29" s="113" t="s">
        <v>76</v>
      </c>
      <c r="C29" s="150"/>
      <c r="D29" s="242">
        <f>SUM(D26:D28)</f>
        <v>978</v>
      </c>
      <c r="E29" s="242">
        <f t="shared" ref="E29:M29" si="7">SUM(E26:E28)</f>
        <v>1069</v>
      </c>
      <c r="F29" s="242">
        <f t="shared" si="7"/>
        <v>0</v>
      </c>
      <c r="G29" s="242">
        <f t="shared" si="7"/>
        <v>978</v>
      </c>
      <c r="H29" s="242">
        <f t="shared" si="7"/>
        <v>91</v>
      </c>
      <c r="I29" s="242">
        <f t="shared" si="7"/>
        <v>881</v>
      </c>
      <c r="J29" s="242">
        <f>SUM(J26:J28)/2</f>
        <v>89.827522452258393</v>
      </c>
      <c r="K29" s="242">
        <f t="shared" si="7"/>
        <v>972</v>
      </c>
      <c r="L29" s="242">
        <f>SUM(L26:L28)/2</f>
        <v>90.647128809380462</v>
      </c>
      <c r="M29" s="246">
        <f t="shared" si="7"/>
        <v>200</v>
      </c>
    </row>
    <row r="30" spans="2:13" s="4" customFormat="1" ht="19.149999999999999" hidden="1" customHeight="1" outlineLevel="2" x14ac:dyDescent="0.25">
      <c r="B30" s="151" t="s">
        <v>77</v>
      </c>
      <c r="C30" s="146">
        <v>1</v>
      </c>
      <c r="D30" s="108">
        <v>591</v>
      </c>
      <c r="E30" s="148">
        <f>G30+H30</f>
        <v>596</v>
      </c>
      <c r="F30" s="109" t="s">
        <v>72</v>
      </c>
      <c r="G30" s="108">
        <v>591</v>
      </c>
      <c r="H30" s="147">
        <v>5</v>
      </c>
      <c r="I30" s="147">
        <v>406</v>
      </c>
      <c r="J30" s="148">
        <f t="shared" si="5"/>
        <v>68.697123519458543</v>
      </c>
      <c r="K30" s="147">
        <v>396</v>
      </c>
      <c r="L30" s="32">
        <f t="shared" si="2"/>
        <v>66.442953020134226</v>
      </c>
      <c r="M30" s="251">
        <v>100</v>
      </c>
    </row>
    <row r="31" spans="2:13" s="4" customFormat="1" ht="19.149999999999999" hidden="1" customHeight="1" outlineLevel="2" x14ac:dyDescent="0.25">
      <c r="B31" s="151" t="s">
        <v>77</v>
      </c>
      <c r="C31" s="146">
        <v>2</v>
      </c>
      <c r="D31" s="108">
        <v>564</v>
      </c>
      <c r="E31" s="148">
        <f t="shared" ref="E31:E32" si="8">G31+H31</f>
        <v>582</v>
      </c>
      <c r="F31" s="109" t="s">
        <v>72</v>
      </c>
      <c r="G31" s="108">
        <v>564</v>
      </c>
      <c r="H31" s="147">
        <v>18</v>
      </c>
      <c r="I31" s="147">
        <v>381</v>
      </c>
      <c r="J31" s="148">
        <f t="shared" si="5"/>
        <v>67.553191489361694</v>
      </c>
      <c r="K31" s="147">
        <v>381</v>
      </c>
      <c r="L31" s="32">
        <f t="shared" si="2"/>
        <v>65.463917525773198</v>
      </c>
      <c r="M31" s="251">
        <v>0</v>
      </c>
    </row>
    <row r="32" spans="2:13" s="4" customFormat="1" ht="19.149999999999999" hidden="1" customHeight="1" outlineLevel="2" x14ac:dyDescent="0.25">
      <c r="B32" s="151" t="s">
        <v>77</v>
      </c>
      <c r="C32" s="146" t="s">
        <v>14</v>
      </c>
      <c r="D32" s="104"/>
      <c r="E32" s="148">
        <f t="shared" si="8"/>
        <v>3</v>
      </c>
      <c r="F32" s="109" t="s">
        <v>72</v>
      </c>
      <c r="G32" s="104"/>
      <c r="H32" s="147">
        <v>3</v>
      </c>
      <c r="I32" s="147"/>
      <c r="J32" s="148"/>
      <c r="K32" s="147">
        <v>3</v>
      </c>
      <c r="L32" s="32"/>
      <c r="M32" s="251"/>
    </row>
    <row r="33" spans="2:13" s="4" customFormat="1" ht="19.149999999999999" customHeight="1" outlineLevel="1" collapsed="1" x14ac:dyDescent="0.25">
      <c r="B33" s="113" t="s">
        <v>77</v>
      </c>
      <c r="C33" s="150"/>
      <c r="D33" s="242">
        <f>SUM(D30:D32)</f>
        <v>1155</v>
      </c>
      <c r="E33" s="242">
        <f t="shared" ref="E33:M33" si="9">SUM(E30:E32)</f>
        <v>1181</v>
      </c>
      <c r="F33" s="242">
        <f t="shared" si="9"/>
        <v>0</v>
      </c>
      <c r="G33" s="242">
        <f t="shared" si="9"/>
        <v>1155</v>
      </c>
      <c r="H33" s="242">
        <f t="shared" si="9"/>
        <v>26</v>
      </c>
      <c r="I33" s="242">
        <f t="shared" si="9"/>
        <v>787</v>
      </c>
      <c r="J33" s="242">
        <f>SUM(J30:J32)/2</f>
        <v>68.125157504410112</v>
      </c>
      <c r="K33" s="242">
        <f t="shared" si="9"/>
        <v>780</v>
      </c>
      <c r="L33" s="242">
        <f>SUM(L30:L32)/2</f>
        <v>65.953435272953712</v>
      </c>
      <c r="M33" s="246">
        <f t="shared" si="9"/>
        <v>100</v>
      </c>
    </row>
    <row r="34" spans="2:13" s="4" customFormat="1" ht="19.149999999999999" hidden="1" customHeight="1" outlineLevel="2" x14ac:dyDescent="0.25">
      <c r="B34" s="111" t="s">
        <v>78</v>
      </c>
      <c r="C34" s="152">
        <v>1</v>
      </c>
      <c r="D34" s="108">
        <v>550</v>
      </c>
      <c r="E34" s="148">
        <f>G34+H34</f>
        <v>550</v>
      </c>
      <c r="F34" s="147" t="s">
        <v>107</v>
      </c>
      <c r="G34" s="108">
        <v>550</v>
      </c>
      <c r="H34" s="147">
        <v>0</v>
      </c>
      <c r="I34" s="147">
        <v>509</v>
      </c>
      <c r="J34" s="148">
        <v>92.545454545454547</v>
      </c>
      <c r="K34" s="147">
        <v>477</v>
      </c>
      <c r="L34" s="32">
        <f t="shared" si="2"/>
        <v>86.727272727272734</v>
      </c>
      <c r="M34" s="251">
        <v>70</v>
      </c>
    </row>
    <row r="35" spans="2:13" s="4" customFormat="1" ht="19.149999999999999" hidden="1" customHeight="1" outlineLevel="2" x14ac:dyDescent="0.25">
      <c r="B35" s="111" t="s">
        <v>78</v>
      </c>
      <c r="C35" s="152">
        <v>2</v>
      </c>
      <c r="D35" s="108">
        <v>566</v>
      </c>
      <c r="E35" s="148">
        <f t="shared" ref="E35:E41" si="10">G35+H35</f>
        <v>566</v>
      </c>
      <c r="F35" s="109" t="s">
        <v>72</v>
      </c>
      <c r="G35" s="108">
        <v>566</v>
      </c>
      <c r="H35" s="147">
        <v>0</v>
      </c>
      <c r="I35" s="147">
        <v>455</v>
      </c>
      <c r="J35" s="148">
        <v>80.388692579505303</v>
      </c>
      <c r="K35" s="147">
        <v>455</v>
      </c>
      <c r="L35" s="32">
        <f t="shared" si="2"/>
        <v>80.388692579505303</v>
      </c>
      <c r="M35" s="251">
        <v>0</v>
      </c>
    </row>
    <row r="36" spans="2:13" s="4" customFormat="1" ht="19.149999999999999" hidden="1" customHeight="1" outlineLevel="2" x14ac:dyDescent="0.25">
      <c r="B36" s="111" t="s">
        <v>78</v>
      </c>
      <c r="C36" s="152">
        <v>3</v>
      </c>
      <c r="D36" s="108">
        <v>549</v>
      </c>
      <c r="E36" s="148">
        <f t="shared" si="10"/>
        <v>549</v>
      </c>
      <c r="F36" s="147" t="s">
        <v>73</v>
      </c>
      <c r="G36" s="108">
        <v>549</v>
      </c>
      <c r="H36" s="147">
        <v>0</v>
      </c>
      <c r="I36" s="147">
        <v>390</v>
      </c>
      <c r="J36" s="148">
        <v>71.038251366120221</v>
      </c>
      <c r="K36" s="147">
        <v>376</v>
      </c>
      <c r="L36" s="32">
        <f t="shared" si="2"/>
        <v>68.488160291438987</v>
      </c>
      <c r="M36" s="251">
        <v>0</v>
      </c>
    </row>
    <row r="37" spans="2:13" s="4" customFormat="1" ht="19.149999999999999" hidden="1" customHeight="1" outlineLevel="2" x14ac:dyDescent="0.25">
      <c r="B37" s="111" t="s">
        <v>78</v>
      </c>
      <c r="C37" s="152">
        <v>4</v>
      </c>
      <c r="D37" s="108">
        <v>520</v>
      </c>
      <c r="E37" s="148">
        <f t="shared" si="10"/>
        <v>530</v>
      </c>
      <c r="F37" s="109" t="s">
        <v>72</v>
      </c>
      <c r="G37" s="108">
        <v>520</v>
      </c>
      <c r="H37" s="109">
        <v>10</v>
      </c>
      <c r="I37" s="109">
        <v>415</v>
      </c>
      <c r="J37" s="104">
        <v>79.807692307692307</v>
      </c>
      <c r="K37" s="109">
        <v>400</v>
      </c>
      <c r="L37" s="32">
        <f t="shared" si="2"/>
        <v>75.471698113207552</v>
      </c>
      <c r="M37" s="211">
        <v>0</v>
      </c>
    </row>
    <row r="38" spans="2:13" s="4" customFormat="1" ht="19.149999999999999" hidden="1" customHeight="1" outlineLevel="2" x14ac:dyDescent="0.25">
      <c r="B38" s="111" t="s">
        <v>78</v>
      </c>
      <c r="C38" s="152">
        <v>5</v>
      </c>
      <c r="D38" s="108">
        <v>540</v>
      </c>
      <c r="E38" s="148">
        <f t="shared" si="10"/>
        <v>552</v>
      </c>
      <c r="F38" s="109" t="s">
        <v>72</v>
      </c>
      <c r="G38" s="108">
        <v>540</v>
      </c>
      <c r="H38" s="109">
        <v>12</v>
      </c>
      <c r="I38" s="109">
        <v>471</v>
      </c>
      <c r="J38" s="104">
        <v>87.222222222222229</v>
      </c>
      <c r="K38" s="109">
        <v>450</v>
      </c>
      <c r="L38" s="32">
        <f t="shared" si="2"/>
        <v>81.521739130434781</v>
      </c>
      <c r="M38" s="211">
        <v>50</v>
      </c>
    </row>
    <row r="39" spans="2:13" ht="19.149999999999999" hidden="1" customHeight="1" outlineLevel="2" x14ac:dyDescent="0.25">
      <c r="B39" s="111" t="s">
        <v>78</v>
      </c>
      <c r="C39" s="152">
        <v>6</v>
      </c>
      <c r="D39" s="108">
        <v>477</v>
      </c>
      <c r="E39" s="148">
        <f t="shared" si="10"/>
        <v>488</v>
      </c>
      <c r="F39" s="109" t="s">
        <v>73</v>
      </c>
      <c r="G39" s="108">
        <v>477</v>
      </c>
      <c r="H39" s="109">
        <v>11</v>
      </c>
      <c r="I39" s="109">
        <v>447</v>
      </c>
      <c r="J39" s="104">
        <v>93.710691823899367</v>
      </c>
      <c r="K39" s="109">
        <v>458</v>
      </c>
      <c r="L39" s="32">
        <f t="shared" si="2"/>
        <v>93.852459016393439</v>
      </c>
      <c r="M39" s="211">
        <v>0</v>
      </c>
    </row>
    <row r="40" spans="2:13" ht="19.149999999999999" hidden="1" customHeight="1" outlineLevel="2" x14ac:dyDescent="0.25">
      <c r="B40" s="111" t="s">
        <v>78</v>
      </c>
      <c r="C40" s="152">
        <v>7</v>
      </c>
      <c r="D40" s="108">
        <v>559</v>
      </c>
      <c r="E40" s="148">
        <f t="shared" si="10"/>
        <v>559</v>
      </c>
      <c r="F40" s="109" t="s">
        <v>72</v>
      </c>
      <c r="G40" s="108">
        <v>559</v>
      </c>
      <c r="H40" s="147">
        <v>0</v>
      </c>
      <c r="I40" s="147">
        <v>470</v>
      </c>
      <c r="J40" s="148">
        <v>84.078711985688727</v>
      </c>
      <c r="K40" s="147">
        <v>470</v>
      </c>
      <c r="L40" s="32">
        <f t="shared" si="2"/>
        <v>84.078711985688727</v>
      </c>
      <c r="M40" s="251">
        <v>0</v>
      </c>
    </row>
    <row r="41" spans="2:13" ht="19.149999999999999" hidden="1" customHeight="1" outlineLevel="2" x14ac:dyDescent="0.25">
      <c r="B41" s="111" t="s">
        <v>78</v>
      </c>
      <c r="C41" s="152" t="s">
        <v>14</v>
      </c>
      <c r="D41" s="104"/>
      <c r="E41" s="148">
        <f t="shared" si="10"/>
        <v>5</v>
      </c>
      <c r="F41" s="109" t="s">
        <v>72</v>
      </c>
      <c r="G41" s="104"/>
      <c r="H41" s="147">
        <v>5</v>
      </c>
      <c r="I41" s="147"/>
      <c r="J41" s="148"/>
      <c r="K41" s="147">
        <v>5</v>
      </c>
      <c r="L41" s="32"/>
      <c r="M41" s="251"/>
    </row>
    <row r="42" spans="2:13" ht="19.149999999999999" customHeight="1" outlineLevel="1" collapsed="1" x14ac:dyDescent="0.25">
      <c r="B42" s="113" t="s">
        <v>78</v>
      </c>
      <c r="C42" s="150"/>
      <c r="D42" s="242">
        <f>SUM(D34:D41)</f>
        <v>3761</v>
      </c>
      <c r="E42" s="242">
        <f t="shared" ref="E42:M42" si="11">SUM(E34:E41)</f>
        <v>3799</v>
      </c>
      <c r="F42" s="242">
        <f t="shared" si="11"/>
        <v>0</v>
      </c>
      <c r="G42" s="242">
        <f t="shared" si="11"/>
        <v>3761</v>
      </c>
      <c r="H42" s="242">
        <f t="shared" si="11"/>
        <v>38</v>
      </c>
      <c r="I42" s="242">
        <f t="shared" si="11"/>
        <v>3157</v>
      </c>
      <c r="J42" s="242">
        <f>SUM(J34:J41)/7</f>
        <v>84.113102404368959</v>
      </c>
      <c r="K42" s="242">
        <f t="shared" si="11"/>
        <v>3091</v>
      </c>
      <c r="L42" s="242">
        <f>SUM(L34:L41)/7</f>
        <v>81.504104834848789</v>
      </c>
      <c r="M42" s="246">
        <f t="shared" si="11"/>
        <v>120</v>
      </c>
    </row>
    <row r="43" spans="2:13" ht="19.149999999999999" hidden="1" customHeight="1" outlineLevel="2" x14ac:dyDescent="0.25">
      <c r="B43" s="111" t="s">
        <v>79</v>
      </c>
      <c r="C43" s="152">
        <v>1</v>
      </c>
      <c r="D43" s="108">
        <v>504</v>
      </c>
      <c r="E43" s="104">
        <f>G43+H43</f>
        <v>513</v>
      </c>
      <c r="F43" s="109" t="s">
        <v>72</v>
      </c>
      <c r="G43" s="108">
        <v>504</v>
      </c>
      <c r="H43" s="109">
        <v>9</v>
      </c>
      <c r="I43" s="109">
        <v>504</v>
      </c>
      <c r="J43" s="104">
        <f>(I43/G43)*100</f>
        <v>100</v>
      </c>
      <c r="K43" s="109">
        <v>490</v>
      </c>
      <c r="L43" s="32">
        <f t="shared" si="2"/>
        <v>95.516569200779728</v>
      </c>
      <c r="M43" s="211">
        <v>0</v>
      </c>
    </row>
    <row r="44" spans="2:13" ht="19.149999999999999" hidden="1" customHeight="1" outlineLevel="2" x14ac:dyDescent="0.25">
      <c r="B44" s="111" t="s">
        <v>79</v>
      </c>
      <c r="C44" s="152">
        <v>2</v>
      </c>
      <c r="D44" s="108">
        <v>446</v>
      </c>
      <c r="E44" s="104">
        <f t="shared" ref="E44:E45" si="12">G44+H44</f>
        <v>455</v>
      </c>
      <c r="F44" s="147" t="s">
        <v>73</v>
      </c>
      <c r="G44" s="108">
        <v>446</v>
      </c>
      <c r="H44" s="147">
        <v>9</v>
      </c>
      <c r="I44" s="147">
        <v>446</v>
      </c>
      <c r="J44" s="148">
        <f>(I44/G44)*100</f>
        <v>100</v>
      </c>
      <c r="K44" s="147">
        <v>257</v>
      </c>
      <c r="L44" s="32">
        <f t="shared" si="2"/>
        <v>56.483516483516482</v>
      </c>
      <c r="M44" s="251">
        <v>0</v>
      </c>
    </row>
    <row r="45" spans="2:13" ht="19.149999999999999" hidden="1" customHeight="1" outlineLevel="2" x14ac:dyDescent="0.25">
      <c r="B45" s="111" t="s">
        <v>79</v>
      </c>
      <c r="C45" s="152" t="s">
        <v>14</v>
      </c>
      <c r="D45" s="104"/>
      <c r="E45" s="104">
        <f t="shared" si="12"/>
        <v>4</v>
      </c>
      <c r="F45" s="147" t="s">
        <v>108</v>
      </c>
      <c r="G45" s="104"/>
      <c r="H45" s="147">
        <v>4</v>
      </c>
      <c r="I45" s="147"/>
      <c r="J45" s="148"/>
      <c r="K45" s="147">
        <v>4</v>
      </c>
      <c r="L45" s="32"/>
      <c r="M45" s="251">
        <v>4</v>
      </c>
    </row>
    <row r="46" spans="2:13" ht="19.149999999999999" customHeight="1" outlineLevel="1" collapsed="1" x14ac:dyDescent="0.25">
      <c r="B46" s="113" t="s">
        <v>79</v>
      </c>
      <c r="C46" s="150"/>
      <c r="D46" s="242">
        <f>SUM(D43:D45)</f>
        <v>950</v>
      </c>
      <c r="E46" s="242">
        <f t="shared" ref="E46:M46" si="13">SUM(E43:E45)</f>
        <v>972</v>
      </c>
      <c r="F46" s="242">
        <f t="shared" si="13"/>
        <v>0</v>
      </c>
      <c r="G46" s="242">
        <f t="shared" si="13"/>
        <v>950</v>
      </c>
      <c r="H46" s="242">
        <f t="shared" si="13"/>
        <v>22</v>
      </c>
      <c r="I46" s="242">
        <f t="shared" si="13"/>
        <v>950</v>
      </c>
      <c r="J46" s="242">
        <f>SUM(J43:J45)/2</f>
        <v>100</v>
      </c>
      <c r="K46" s="242">
        <f t="shared" si="13"/>
        <v>751</v>
      </c>
      <c r="L46" s="242">
        <f>SUM(L43:L45)/2</f>
        <v>76.000042842148105</v>
      </c>
      <c r="M46" s="246">
        <f t="shared" si="13"/>
        <v>4</v>
      </c>
    </row>
    <row r="47" spans="2:13" ht="19.149999999999999" hidden="1" customHeight="1" outlineLevel="2" x14ac:dyDescent="0.25">
      <c r="B47" s="111" t="s">
        <v>80</v>
      </c>
      <c r="C47" s="152">
        <v>1</v>
      </c>
      <c r="D47" s="108">
        <v>437</v>
      </c>
      <c r="E47" s="148">
        <f>G47+H47</f>
        <v>437</v>
      </c>
      <c r="F47" s="109" t="s">
        <v>72</v>
      </c>
      <c r="G47" s="108">
        <v>437</v>
      </c>
      <c r="H47" s="147">
        <v>0</v>
      </c>
      <c r="I47" s="147">
        <v>211</v>
      </c>
      <c r="J47" s="148">
        <f>(I47/G47)*100</f>
        <v>48.283752860411902</v>
      </c>
      <c r="K47" s="147">
        <v>167</v>
      </c>
      <c r="L47" s="32">
        <f t="shared" si="2"/>
        <v>38.215102974828376</v>
      </c>
      <c r="M47" s="251">
        <v>100</v>
      </c>
    </row>
    <row r="48" spans="2:13" ht="19.149999999999999" hidden="1" customHeight="1" outlineLevel="2" x14ac:dyDescent="0.25">
      <c r="B48" s="111" t="s">
        <v>80</v>
      </c>
      <c r="C48" s="152">
        <v>2</v>
      </c>
      <c r="D48" s="108">
        <v>460</v>
      </c>
      <c r="E48" s="148">
        <f t="shared" ref="E48:E59" si="14">G48+H48</f>
        <v>465</v>
      </c>
      <c r="F48" s="109" t="s">
        <v>72</v>
      </c>
      <c r="G48" s="108">
        <v>460</v>
      </c>
      <c r="H48" s="147">
        <v>5</v>
      </c>
      <c r="I48" s="147">
        <v>278</v>
      </c>
      <c r="J48" s="148">
        <f>(I48/G48)*100</f>
        <v>60.434782608695649</v>
      </c>
      <c r="K48" s="147">
        <v>283</v>
      </c>
      <c r="L48" s="32">
        <f t="shared" si="2"/>
        <v>60.860215053763447</v>
      </c>
      <c r="M48" s="251">
        <v>0</v>
      </c>
    </row>
    <row r="49" spans="2:13" ht="19.149999999999999" hidden="1" customHeight="1" outlineLevel="2" x14ac:dyDescent="0.25">
      <c r="B49" s="111" t="s">
        <v>80</v>
      </c>
      <c r="C49" s="152">
        <v>3</v>
      </c>
      <c r="D49" s="108">
        <v>440</v>
      </c>
      <c r="E49" s="148">
        <f t="shared" si="14"/>
        <v>449</v>
      </c>
      <c r="F49" s="109" t="s">
        <v>72</v>
      </c>
      <c r="G49" s="108">
        <v>440</v>
      </c>
      <c r="H49" s="147">
        <v>9</v>
      </c>
      <c r="I49" s="147">
        <v>296</v>
      </c>
      <c r="J49" s="148">
        <f t="shared" ref="J49:J59" si="15">(I49/G49)*100</f>
        <v>67.272727272727266</v>
      </c>
      <c r="K49" s="147">
        <v>218</v>
      </c>
      <c r="L49" s="32">
        <f t="shared" si="2"/>
        <v>48.552338530066812</v>
      </c>
      <c r="M49" s="251">
        <v>55</v>
      </c>
    </row>
    <row r="50" spans="2:13" ht="19.149999999999999" hidden="1" customHeight="1" outlineLevel="2" x14ac:dyDescent="0.25">
      <c r="B50" s="111" t="s">
        <v>80</v>
      </c>
      <c r="C50" s="152">
        <v>4</v>
      </c>
      <c r="D50" s="108">
        <v>486</v>
      </c>
      <c r="E50" s="148">
        <f t="shared" si="14"/>
        <v>1080</v>
      </c>
      <c r="F50" s="147" t="s">
        <v>109</v>
      </c>
      <c r="G50" s="108">
        <v>486</v>
      </c>
      <c r="H50" s="147">
        <v>594</v>
      </c>
      <c r="I50" s="147">
        <v>270</v>
      </c>
      <c r="J50" s="148">
        <f t="shared" si="15"/>
        <v>55.555555555555557</v>
      </c>
      <c r="K50" s="147">
        <v>855</v>
      </c>
      <c r="L50" s="32">
        <f t="shared" si="2"/>
        <v>79.166666666666657</v>
      </c>
      <c r="M50" s="251">
        <v>585</v>
      </c>
    </row>
    <row r="51" spans="2:13" ht="19.149999999999999" hidden="1" customHeight="1" outlineLevel="2" x14ac:dyDescent="0.25">
      <c r="B51" s="111" t="s">
        <v>80</v>
      </c>
      <c r="C51" s="152">
        <v>5</v>
      </c>
      <c r="D51" s="108">
        <v>488</v>
      </c>
      <c r="E51" s="148">
        <f t="shared" si="14"/>
        <v>499</v>
      </c>
      <c r="F51" s="147" t="s">
        <v>109</v>
      </c>
      <c r="G51" s="108">
        <v>488</v>
      </c>
      <c r="H51" s="147">
        <v>11</v>
      </c>
      <c r="I51" s="147">
        <v>300</v>
      </c>
      <c r="J51" s="148">
        <f t="shared" si="15"/>
        <v>61.475409836065573</v>
      </c>
      <c r="K51" s="147">
        <v>291</v>
      </c>
      <c r="L51" s="32">
        <f t="shared" si="2"/>
        <v>58.316633266533067</v>
      </c>
      <c r="M51" s="251">
        <v>0</v>
      </c>
    </row>
    <row r="52" spans="2:13" ht="19.149999999999999" hidden="1" customHeight="1" outlineLevel="2" x14ac:dyDescent="0.25">
      <c r="B52" s="111" t="s">
        <v>80</v>
      </c>
      <c r="C52" s="152">
        <v>6</v>
      </c>
      <c r="D52" s="108">
        <v>495</v>
      </c>
      <c r="E52" s="148">
        <f t="shared" si="14"/>
        <v>554</v>
      </c>
      <c r="F52" s="147" t="s">
        <v>73</v>
      </c>
      <c r="G52" s="108">
        <v>495</v>
      </c>
      <c r="H52" s="147">
        <v>59</v>
      </c>
      <c r="I52" s="147">
        <v>311</v>
      </c>
      <c r="J52" s="148">
        <f t="shared" si="15"/>
        <v>62.828282828282831</v>
      </c>
      <c r="K52" s="147">
        <v>353</v>
      </c>
      <c r="L52" s="32">
        <f t="shared" si="2"/>
        <v>63.718411552346566</v>
      </c>
      <c r="M52" s="251">
        <v>0</v>
      </c>
    </row>
    <row r="53" spans="2:13" ht="19.149999999999999" hidden="1" customHeight="1" outlineLevel="2" x14ac:dyDescent="0.25">
      <c r="B53" s="111" t="s">
        <v>80</v>
      </c>
      <c r="C53" s="152">
        <v>7</v>
      </c>
      <c r="D53" s="108">
        <v>510</v>
      </c>
      <c r="E53" s="148">
        <f t="shared" si="14"/>
        <v>510</v>
      </c>
      <c r="F53" s="147" t="s">
        <v>73</v>
      </c>
      <c r="G53" s="108">
        <v>510</v>
      </c>
      <c r="H53" s="147">
        <v>0</v>
      </c>
      <c r="I53" s="147">
        <v>372</v>
      </c>
      <c r="J53" s="148">
        <f t="shared" si="15"/>
        <v>72.941176470588232</v>
      </c>
      <c r="K53" s="147">
        <v>300</v>
      </c>
      <c r="L53" s="32">
        <f t="shared" si="2"/>
        <v>58.82352941176471</v>
      </c>
      <c r="M53" s="251">
        <v>30</v>
      </c>
    </row>
    <row r="54" spans="2:13" ht="19.149999999999999" hidden="1" customHeight="1" outlineLevel="2" x14ac:dyDescent="0.25">
      <c r="B54" s="111" t="s">
        <v>80</v>
      </c>
      <c r="C54" s="152">
        <v>8</v>
      </c>
      <c r="D54" s="108">
        <v>505</v>
      </c>
      <c r="E54" s="148">
        <f t="shared" si="14"/>
        <v>516</v>
      </c>
      <c r="F54" s="109" t="s">
        <v>72</v>
      </c>
      <c r="G54" s="108">
        <v>505</v>
      </c>
      <c r="H54" s="147">
        <v>11</v>
      </c>
      <c r="I54" s="147">
        <v>320</v>
      </c>
      <c r="J54" s="148">
        <f t="shared" si="15"/>
        <v>63.366336633663366</v>
      </c>
      <c r="K54" s="147">
        <v>256</v>
      </c>
      <c r="L54" s="32">
        <f t="shared" si="2"/>
        <v>49.612403100775197</v>
      </c>
      <c r="M54" s="251">
        <v>20</v>
      </c>
    </row>
    <row r="55" spans="2:13" ht="19.149999999999999" hidden="1" customHeight="1" outlineLevel="2" x14ac:dyDescent="0.25">
      <c r="B55" s="111" t="s">
        <v>80</v>
      </c>
      <c r="C55" s="152">
        <v>9</v>
      </c>
      <c r="D55" s="108">
        <v>525</v>
      </c>
      <c r="E55" s="148">
        <f t="shared" si="14"/>
        <v>525</v>
      </c>
      <c r="F55" s="147" t="s">
        <v>73</v>
      </c>
      <c r="G55" s="108">
        <v>525</v>
      </c>
      <c r="H55" s="147">
        <v>0</v>
      </c>
      <c r="I55" s="147">
        <v>524</v>
      </c>
      <c r="J55" s="148">
        <f t="shared" si="15"/>
        <v>99.80952380952381</v>
      </c>
      <c r="K55" s="147">
        <v>464</v>
      </c>
      <c r="L55" s="32">
        <f t="shared" si="2"/>
        <v>88.38095238095238</v>
      </c>
      <c r="M55" s="251">
        <v>0</v>
      </c>
    </row>
    <row r="56" spans="2:13" ht="19.149999999999999" hidden="1" customHeight="1" outlineLevel="2" x14ac:dyDescent="0.25">
      <c r="B56" s="111" t="s">
        <v>80</v>
      </c>
      <c r="C56" s="152">
        <v>10</v>
      </c>
      <c r="D56" s="108">
        <v>487</v>
      </c>
      <c r="E56" s="148">
        <f t="shared" si="14"/>
        <v>497</v>
      </c>
      <c r="F56" s="109" t="s">
        <v>72</v>
      </c>
      <c r="G56" s="108">
        <v>487</v>
      </c>
      <c r="H56" s="147">
        <v>10</v>
      </c>
      <c r="I56" s="147">
        <v>279</v>
      </c>
      <c r="J56" s="148">
        <f t="shared" si="15"/>
        <v>57.289527720739223</v>
      </c>
      <c r="K56" s="147">
        <v>289</v>
      </c>
      <c r="L56" s="32">
        <f t="shared" si="2"/>
        <v>58.148893360160969</v>
      </c>
      <c r="M56" s="251">
        <v>0</v>
      </c>
    </row>
    <row r="57" spans="2:13" ht="19.149999999999999" hidden="1" customHeight="1" outlineLevel="2" x14ac:dyDescent="0.25">
      <c r="B57" s="111" t="s">
        <v>80</v>
      </c>
      <c r="C57" s="152">
        <v>11</v>
      </c>
      <c r="D57" s="108">
        <v>439</v>
      </c>
      <c r="E57" s="148">
        <f t="shared" si="14"/>
        <v>449</v>
      </c>
      <c r="F57" s="109" t="s">
        <v>72</v>
      </c>
      <c r="G57" s="108">
        <v>439</v>
      </c>
      <c r="H57" s="147">
        <v>10</v>
      </c>
      <c r="I57" s="147">
        <v>295</v>
      </c>
      <c r="J57" s="148">
        <f t="shared" si="15"/>
        <v>67.198177676537583</v>
      </c>
      <c r="K57" s="147">
        <v>305</v>
      </c>
      <c r="L57" s="32">
        <f t="shared" si="2"/>
        <v>67.928730512249444</v>
      </c>
      <c r="M57" s="251">
        <v>0</v>
      </c>
    </row>
    <row r="58" spans="2:13" ht="19.149999999999999" hidden="1" customHeight="1" outlineLevel="2" x14ac:dyDescent="0.25">
      <c r="B58" s="111" t="s">
        <v>80</v>
      </c>
      <c r="C58" s="152">
        <v>12</v>
      </c>
      <c r="D58" s="108">
        <v>523</v>
      </c>
      <c r="E58" s="148">
        <f t="shared" si="14"/>
        <v>526</v>
      </c>
      <c r="F58" s="147" t="s">
        <v>109</v>
      </c>
      <c r="G58" s="108">
        <v>523</v>
      </c>
      <c r="H58" s="147">
        <v>3</v>
      </c>
      <c r="I58" s="147">
        <v>463</v>
      </c>
      <c r="J58" s="148">
        <f t="shared" si="15"/>
        <v>88.527724665391972</v>
      </c>
      <c r="K58" s="147">
        <v>479</v>
      </c>
      <c r="L58" s="32">
        <f t="shared" si="2"/>
        <v>91.064638783269956</v>
      </c>
      <c r="M58" s="251">
        <v>0</v>
      </c>
    </row>
    <row r="59" spans="2:13" ht="19.149999999999999" hidden="1" customHeight="1" outlineLevel="2" x14ac:dyDescent="0.25">
      <c r="B59" s="111" t="s">
        <v>80</v>
      </c>
      <c r="C59" s="152">
        <v>13</v>
      </c>
      <c r="D59" s="108">
        <v>508</v>
      </c>
      <c r="E59" s="148">
        <f t="shared" si="14"/>
        <v>539</v>
      </c>
      <c r="F59" s="147" t="s">
        <v>73</v>
      </c>
      <c r="G59" s="108">
        <v>508</v>
      </c>
      <c r="H59" s="147">
        <v>31</v>
      </c>
      <c r="I59" s="147">
        <v>484</v>
      </c>
      <c r="J59" s="148">
        <f t="shared" si="15"/>
        <v>95.275590551181097</v>
      </c>
      <c r="K59" s="147">
        <v>399</v>
      </c>
      <c r="L59" s="32">
        <f t="shared" si="2"/>
        <v>74.025974025974023</v>
      </c>
      <c r="M59" s="251">
        <v>26</v>
      </c>
    </row>
    <row r="60" spans="2:13" ht="19.149999999999999" hidden="1" customHeight="1" outlineLevel="2" x14ac:dyDescent="0.25">
      <c r="B60" s="111" t="s">
        <v>80</v>
      </c>
      <c r="C60" s="152" t="s">
        <v>14</v>
      </c>
      <c r="D60" s="104"/>
      <c r="E60" s="148"/>
      <c r="F60" s="109" t="s">
        <v>72</v>
      </c>
      <c r="G60" s="104"/>
      <c r="H60" s="147"/>
      <c r="I60" s="147"/>
      <c r="J60" s="148"/>
      <c r="K60" s="147"/>
      <c r="L60" s="32"/>
      <c r="M60" s="251"/>
    </row>
    <row r="61" spans="2:13" ht="19.149999999999999" customHeight="1" outlineLevel="1" collapsed="1" x14ac:dyDescent="0.25">
      <c r="B61" s="113" t="s">
        <v>80</v>
      </c>
      <c r="C61" s="150"/>
      <c r="D61" s="242">
        <f>SUM(D47:D60)</f>
        <v>6303</v>
      </c>
      <c r="E61" s="242">
        <f t="shared" ref="E61:M61" si="16">SUM(E47:E60)</f>
        <v>7046</v>
      </c>
      <c r="F61" s="242">
        <f t="shared" si="16"/>
        <v>0</v>
      </c>
      <c r="G61" s="242">
        <f t="shared" si="16"/>
        <v>6303</v>
      </c>
      <c r="H61" s="242">
        <f t="shared" si="16"/>
        <v>743</v>
      </c>
      <c r="I61" s="242">
        <f t="shared" si="16"/>
        <v>4403</v>
      </c>
      <c r="J61" s="242">
        <f>SUM(J47:J60)/13</f>
        <v>69.25065911456646</v>
      </c>
      <c r="K61" s="242">
        <f t="shared" si="16"/>
        <v>4659</v>
      </c>
      <c r="L61" s="242">
        <f>SUM(L47:L60)/13</f>
        <v>64.370345355334749</v>
      </c>
      <c r="M61" s="246">
        <f t="shared" si="16"/>
        <v>816</v>
      </c>
    </row>
    <row r="62" spans="2:13" ht="19.149999999999999" hidden="1" customHeight="1" outlineLevel="2" x14ac:dyDescent="0.25">
      <c r="B62" s="111" t="s">
        <v>81</v>
      </c>
      <c r="C62" s="152">
        <v>1</v>
      </c>
      <c r="D62" s="108">
        <v>550</v>
      </c>
      <c r="E62" s="148">
        <f>G62+H62</f>
        <v>585</v>
      </c>
      <c r="F62" s="147" t="s">
        <v>111</v>
      </c>
      <c r="G62" s="108">
        <v>550</v>
      </c>
      <c r="H62" s="147">
        <v>35</v>
      </c>
      <c r="I62" s="147">
        <v>472</v>
      </c>
      <c r="J62" s="148">
        <f>(I62/G62)*100</f>
        <v>85.818181818181813</v>
      </c>
      <c r="K62" s="147">
        <v>405</v>
      </c>
      <c r="L62" s="32">
        <f t="shared" si="2"/>
        <v>69.230769230769226</v>
      </c>
      <c r="M62" s="251">
        <v>96</v>
      </c>
    </row>
    <row r="63" spans="2:13" ht="19.149999999999999" hidden="1" customHeight="1" outlineLevel="2" x14ac:dyDescent="0.25">
      <c r="B63" s="111" t="s">
        <v>81</v>
      </c>
      <c r="C63" s="152">
        <v>2</v>
      </c>
      <c r="D63" s="108">
        <v>578</v>
      </c>
      <c r="E63" s="148">
        <f t="shared" ref="E63:E71" si="17">G63+H63</f>
        <v>592</v>
      </c>
      <c r="F63" s="147" t="s">
        <v>73</v>
      </c>
      <c r="G63" s="108">
        <v>578</v>
      </c>
      <c r="H63" s="147">
        <v>14</v>
      </c>
      <c r="I63" s="147">
        <v>472</v>
      </c>
      <c r="J63" s="148">
        <f>(I63/G63)*100</f>
        <v>81.660899653979229</v>
      </c>
      <c r="K63" s="147">
        <v>0</v>
      </c>
      <c r="L63" s="32">
        <f t="shared" si="2"/>
        <v>0</v>
      </c>
      <c r="M63" s="251">
        <v>0</v>
      </c>
    </row>
    <row r="64" spans="2:13" ht="19.149999999999999" hidden="1" customHeight="1" outlineLevel="2" x14ac:dyDescent="0.25">
      <c r="B64" s="111" t="s">
        <v>81</v>
      </c>
      <c r="C64" s="152">
        <v>3</v>
      </c>
      <c r="D64" s="108">
        <v>525</v>
      </c>
      <c r="E64" s="148">
        <f t="shared" si="17"/>
        <v>588</v>
      </c>
      <c r="F64" s="147" t="s">
        <v>73</v>
      </c>
      <c r="G64" s="108">
        <v>525</v>
      </c>
      <c r="H64" s="147">
        <v>63</v>
      </c>
      <c r="I64" s="147">
        <v>326</v>
      </c>
      <c r="J64" s="148">
        <f t="shared" ref="J64:J70" si="18">(I64/G64)*100</f>
        <v>62.095238095238095</v>
      </c>
      <c r="K64" s="147">
        <v>389</v>
      </c>
      <c r="L64" s="32">
        <f t="shared" si="2"/>
        <v>66.156462585034021</v>
      </c>
      <c r="M64" s="251">
        <v>0</v>
      </c>
    </row>
    <row r="65" spans="2:13" ht="19.149999999999999" hidden="1" customHeight="1" outlineLevel="2" x14ac:dyDescent="0.25">
      <c r="B65" s="111" t="s">
        <v>81</v>
      </c>
      <c r="C65" s="152">
        <v>4</v>
      </c>
      <c r="D65" s="108">
        <v>612</v>
      </c>
      <c r="E65" s="148">
        <f t="shared" si="17"/>
        <v>625</v>
      </c>
      <c r="F65" s="109" t="s">
        <v>72</v>
      </c>
      <c r="G65" s="108">
        <v>612</v>
      </c>
      <c r="H65" s="147">
        <v>13</v>
      </c>
      <c r="I65" s="147">
        <v>280</v>
      </c>
      <c r="J65" s="148">
        <f t="shared" si="18"/>
        <v>45.751633986928105</v>
      </c>
      <c r="K65" s="147">
        <v>293</v>
      </c>
      <c r="L65" s="32">
        <f t="shared" si="2"/>
        <v>46.88</v>
      </c>
      <c r="M65" s="251">
        <v>0</v>
      </c>
    </row>
    <row r="66" spans="2:13" ht="19.149999999999999" hidden="1" customHeight="1" outlineLevel="2" x14ac:dyDescent="0.25">
      <c r="B66" s="111" t="s">
        <v>81</v>
      </c>
      <c r="C66" s="152">
        <v>5</v>
      </c>
      <c r="D66" s="108">
        <v>603</v>
      </c>
      <c r="E66" s="148">
        <f t="shared" si="17"/>
        <v>665</v>
      </c>
      <c r="F66" s="109" t="s">
        <v>72</v>
      </c>
      <c r="G66" s="108">
        <v>603</v>
      </c>
      <c r="H66" s="147">
        <v>62</v>
      </c>
      <c r="I66" s="147">
        <v>509</v>
      </c>
      <c r="J66" s="148">
        <f t="shared" si="18"/>
        <v>84.411276948590384</v>
      </c>
      <c r="K66" s="147">
        <v>489</v>
      </c>
      <c r="L66" s="32">
        <f t="shared" si="2"/>
        <v>73.533834586466156</v>
      </c>
      <c r="M66" s="251">
        <v>50</v>
      </c>
    </row>
    <row r="67" spans="2:13" ht="19.149999999999999" hidden="1" customHeight="1" outlineLevel="2" x14ac:dyDescent="0.25">
      <c r="B67" s="111" t="s">
        <v>81</v>
      </c>
      <c r="C67" s="152">
        <v>6</v>
      </c>
      <c r="D67" s="108">
        <v>643</v>
      </c>
      <c r="E67" s="148">
        <f t="shared" si="17"/>
        <v>646</v>
      </c>
      <c r="F67" s="147" t="s">
        <v>73</v>
      </c>
      <c r="G67" s="108">
        <v>643</v>
      </c>
      <c r="H67" s="147">
        <v>3</v>
      </c>
      <c r="I67" s="147">
        <v>470</v>
      </c>
      <c r="J67" s="148">
        <f t="shared" si="18"/>
        <v>73.09486780715396</v>
      </c>
      <c r="K67" s="147">
        <v>434</v>
      </c>
      <c r="L67" s="32">
        <f t="shared" si="2"/>
        <v>67.182662538699688</v>
      </c>
      <c r="M67" s="251">
        <v>0</v>
      </c>
    </row>
    <row r="68" spans="2:13" ht="19.149999999999999" hidden="1" customHeight="1" outlineLevel="2" x14ac:dyDescent="0.25">
      <c r="B68" s="111" t="s">
        <v>81</v>
      </c>
      <c r="C68" s="152">
        <v>7</v>
      </c>
      <c r="D68" s="108">
        <v>655</v>
      </c>
      <c r="E68" s="148">
        <f t="shared" si="17"/>
        <v>680</v>
      </c>
      <c r="F68" s="109" t="s">
        <v>72</v>
      </c>
      <c r="G68" s="108">
        <v>655</v>
      </c>
      <c r="H68" s="147">
        <v>25</v>
      </c>
      <c r="I68" s="147">
        <v>534</v>
      </c>
      <c r="J68" s="148">
        <f t="shared" si="18"/>
        <v>81.526717557251899</v>
      </c>
      <c r="K68" s="147">
        <v>559</v>
      </c>
      <c r="L68" s="32">
        <f t="shared" si="2"/>
        <v>82.205882352941174</v>
      </c>
      <c r="M68" s="251">
        <v>50</v>
      </c>
    </row>
    <row r="69" spans="2:13" ht="19.149999999999999" hidden="1" customHeight="1" outlineLevel="2" x14ac:dyDescent="0.25">
      <c r="B69" s="111" t="s">
        <v>81</v>
      </c>
      <c r="C69" s="152">
        <v>8</v>
      </c>
      <c r="D69" s="108">
        <v>600</v>
      </c>
      <c r="E69" s="148">
        <f t="shared" si="17"/>
        <v>609</v>
      </c>
      <c r="F69" s="147" t="s">
        <v>112</v>
      </c>
      <c r="G69" s="108">
        <v>600</v>
      </c>
      <c r="H69" s="147">
        <v>9</v>
      </c>
      <c r="I69" s="147">
        <v>586</v>
      </c>
      <c r="J69" s="148">
        <f t="shared" si="18"/>
        <v>97.666666666666671</v>
      </c>
      <c r="K69" s="147">
        <v>534</v>
      </c>
      <c r="L69" s="32">
        <f t="shared" si="2"/>
        <v>87.684729064039416</v>
      </c>
      <c r="M69" s="251">
        <v>346</v>
      </c>
    </row>
    <row r="70" spans="2:13" ht="19.149999999999999" hidden="1" customHeight="1" outlineLevel="2" x14ac:dyDescent="0.25">
      <c r="B70" s="111" t="s">
        <v>81</v>
      </c>
      <c r="C70" s="152">
        <v>9</v>
      </c>
      <c r="D70" s="108">
        <v>531</v>
      </c>
      <c r="E70" s="148">
        <f t="shared" si="17"/>
        <v>544</v>
      </c>
      <c r="F70" s="147" t="s">
        <v>73</v>
      </c>
      <c r="G70" s="108">
        <v>531</v>
      </c>
      <c r="H70" s="147">
        <v>13</v>
      </c>
      <c r="I70" s="147">
        <v>443</v>
      </c>
      <c r="J70" s="148">
        <f t="shared" si="18"/>
        <v>83.427495291902076</v>
      </c>
      <c r="K70" s="147">
        <v>430</v>
      </c>
      <c r="L70" s="32">
        <f t="shared" si="2"/>
        <v>79.044117647058826</v>
      </c>
      <c r="M70" s="251">
        <v>30</v>
      </c>
    </row>
    <row r="71" spans="2:13" ht="19.149999999999999" hidden="1" customHeight="1" outlineLevel="2" x14ac:dyDescent="0.25">
      <c r="B71" s="111" t="s">
        <v>81</v>
      </c>
      <c r="C71" s="152" t="s">
        <v>14</v>
      </c>
      <c r="D71" s="104"/>
      <c r="E71" s="148">
        <f t="shared" si="17"/>
        <v>10</v>
      </c>
      <c r="F71" s="109" t="s">
        <v>72</v>
      </c>
      <c r="G71" s="104"/>
      <c r="H71" s="147">
        <v>10</v>
      </c>
      <c r="I71" s="147"/>
      <c r="J71" s="148"/>
      <c r="K71" s="147">
        <v>10</v>
      </c>
      <c r="L71" s="32"/>
      <c r="M71" s="251"/>
    </row>
    <row r="72" spans="2:13" ht="19.149999999999999" customHeight="1" outlineLevel="1" collapsed="1" x14ac:dyDescent="0.25">
      <c r="B72" s="113" t="s">
        <v>81</v>
      </c>
      <c r="C72" s="150"/>
      <c r="D72" s="242">
        <f>SUM(D62:D71)</f>
        <v>5297</v>
      </c>
      <c r="E72" s="242">
        <f t="shared" ref="E72:M72" si="19">SUM(E62:E71)</f>
        <v>5544</v>
      </c>
      <c r="F72" s="242">
        <f t="shared" si="19"/>
        <v>0</v>
      </c>
      <c r="G72" s="242">
        <f t="shared" si="19"/>
        <v>5297</v>
      </c>
      <c r="H72" s="242">
        <f t="shared" si="19"/>
        <v>247</v>
      </c>
      <c r="I72" s="242">
        <f t="shared" si="19"/>
        <v>4092</v>
      </c>
      <c r="J72" s="242">
        <f>SUM(J62:J71)/9</f>
        <v>77.272553091765815</v>
      </c>
      <c r="K72" s="242">
        <f t="shared" si="19"/>
        <v>3543</v>
      </c>
      <c r="L72" s="242">
        <f>SUM(L62:L71)/9</f>
        <v>63.54649533388983</v>
      </c>
      <c r="M72" s="246">
        <f t="shared" si="19"/>
        <v>572</v>
      </c>
    </row>
    <row r="73" spans="2:13" ht="19.149999999999999" hidden="1" customHeight="1" outlineLevel="2" x14ac:dyDescent="0.25">
      <c r="B73" s="111" t="s">
        <v>82</v>
      </c>
      <c r="C73" s="152">
        <v>1</v>
      </c>
      <c r="D73" s="108">
        <v>526</v>
      </c>
      <c r="E73" s="148">
        <f>G73+H73</f>
        <v>527</v>
      </c>
      <c r="F73" s="109" t="s">
        <v>72</v>
      </c>
      <c r="G73" s="108">
        <v>526</v>
      </c>
      <c r="H73" s="147">
        <v>1</v>
      </c>
      <c r="I73" s="147">
        <v>497</v>
      </c>
      <c r="J73" s="148">
        <f>(I73/G73)*100</f>
        <v>94.48669201520913</v>
      </c>
      <c r="K73" s="147">
        <v>483</v>
      </c>
      <c r="L73" s="32">
        <f t="shared" si="2"/>
        <v>91.650853889943079</v>
      </c>
      <c r="M73" s="251">
        <v>0</v>
      </c>
    </row>
    <row r="74" spans="2:13" ht="19.149999999999999" hidden="1" customHeight="1" outlineLevel="2" x14ac:dyDescent="0.25">
      <c r="B74" s="111" t="s">
        <v>82</v>
      </c>
      <c r="C74" s="152">
        <v>2</v>
      </c>
      <c r="D74" s="108">
        <v>675</v>
      </c>
      <c r="E74" s="148">
        <f t="shared" ref="E74:E97" si="20">G74+H74</f>
        <v>693</v>
      </c>
      <c r="F74" s="147" t="s">
        <v>73</v>
      </c>
      <c r="G74" s="108">
        <v>675</v>
      </c>
      <c r="H74" s="147">
        <v>18</v>
      </c>
      <c r="I74" s="147">
        <v>621</v>
      </c>
      <c r="J74" s="148">
        <f>(I74/G74)*100</f>
        <v>92</v>
      </c>
      <c r="K74" s="147">
        <v>570</v>
      </c>
      <c r="L74" s="32">
        <f t="shared" si="2"/>
        <v>82.251082251082252</v>
      </c>
      <c r="M74" s="251">
        <v>0</v>
      </c>
    </row>
    <row r="75" spans="2:13" ht="19.149999999999999" hidden="1" customHeight="1" outlineLevel="2" x14ac:dyDescent="0.25">
      <c r="B75" s="111" t="s">
        <v>82</v>
      </c>
      <c r="C75" s="152">
        <v>3</v>
      </c>
      <c r="D75" s="108">
        <v>689</v>
      </c>
      <c r="E75" s="148">
        <f t="shared" si="20"/>
        <v>894</v>
      </c>
      <c r="F75" s="147" t="s">
        <v>73</v>
      </c>
      <c r="G75" s="108">
        <v>689</v>
      </c>
      <c r="H75" s="147">
        <v>205</v>
      </c>
      <c r="I75" s="147">
        <v>689</v>
      </c>
      <c r="J75" s="148">
        <f t="shared" ref="J75:J96" si="21">(I75/G75)*100</f>
        <v>100</v>
      </c>
      <c r="K75" s="147">
        <v>894</v>
      </c>
      <c r="L75" s="32">
        <f t="shared" si="2"/>
        <v>100</v>
      </c>
      <c r="M75" s="251">
        <v>1600</v>
      </c>
    </row>
    <row r="76" spans="2:13" ht="19.149999999999999" hidden="1" customHeight="1" outlineLevel="2" x14ac:dyDescent="0.25">
      <c r="B76" s="111" t="s">
        <v>82</v>
      </c>
      <c r="C76" s="152">
        <v>4</v>
      </c>
      <c r="D76" s="108">
        <v>463</v>
      </c>
      <c r="E76" s="148">
        <f t="shared" si="20"/>
        <v>470</v>
      </c>
      <c r="F76" s="147" t="s">
        <v>73</v>
      </c>
      <c r="G76" s="108">
        <v>463</v>
      </c>
      <c r="H76" s="147">
        <v>7</v>
      </c>
      <c r="I76" s="147">
        <v>425</v>
      </c>
      <c r="J76" s="148">
        <f t="shared" si="21"/>
        <v>91.792656587473004</v>
      </c>
      <c r="K76" s="147">
        <v>401</v>
      </c>
      <c r="L76" s="32">
        <f t="shared" ref="L76:L139" si="22">(K76/E76)*100</f>
        <v>85.319148936170208</v>
      </c>
      <c r="M76" s="251">
        <v>0</v>
      </c>
    </row>
    <row r="77" spans="2:13" ht="19.149999999999999" hidden="1" customHeight="1" outlineLevel="2" x14ac:dyDescent="0.25">
      <c r="B77" s="111" t="s">
        <v>82</v>
      </c>
      <c r="C77" s="152">
        <v>5</v>
      </c>
      <c r="D77" s="108">
        <v>446</v>
      </c>
      <c r="E77" s="148">
        <f t="shared" si="20"/>
        <v>459</v>
      </c>
      <c r="F77" s="109" t="s">
        <v>72</v>
      </c>
      <c r="G77" s="108">
        <v>446</v>
      </c>
      <c r="H77" s="147">
        <v>13</v>
      </c>
      <c r="I77" s="147">
        <v>422</v>
      </c>
      <c r="J77" s="148">
        <f t="shared" si="21"/>
        <v>94.618834080717491</v>
      </c>
      <c r="K77" s="147">
        <v>429</v>
      </c>
      <c r="L77" s="32">
        <f t="shared" si="22"/>
        <v>93.464052287581694</v>
      </c>
      <c r="M77" s="251">
        <v>0</v>
      </c>
    </row>
    <row r="78" spans="2:13" ht="19.149999999999999" hidden="1" customHeight="1" outlineLevel="2" x14ac:dyDescent="0.25">
      <c r="B78" s="111" t="s">
        <v>82</v>
      </c>
      <c r="C78" s="152">
        <v>6</v>
      </c>
      <c r="D78" s="108">
        <v>555</v>
      </c>
      <c r="E78" s="148">
        <f t="shared" si="20"/>
        <v>570</v>
      </c>
      <c r="F78" s="147" t="s">
        <v>73</v>
      </c>
      <c r="G78" s="108">
        <v>555</v>
      </c>
      <c r="H78" s="147">
        <v>15</v>
      </c>
      <c r="I78" s="147">
        <v>520</v>
      </c>
      <c r="J78" s="148">
        <f t="shared" si="21"/>
        <v>93.693693693693689</v>
      </c>
      <c r="K78" s="147">
        <v>531</v>
      </c>
      <c r="L78" s="32">
        <f t="shared" si="22"/>
        <v>93.15789473684211</v>
      </c>
      <c r="M78" s="251">
        <v>0</v>
      </c>
    </row>
    <row r="79" spans="2:13" ht="19.149999999999999" hidden="1" customHeight="1" outlineLevel="2" x14ac:dyDescent="0.25">
      <c r="B79" s="111" t="s">
        <v>82</v>
      </c>
      <c r="C79" s="152">
        <v>7</v>
      </c>
      <c r="D79" s="108">
        <v>636</v>
      </c>
      <c r="E79" s="148">
        <f t="shared" si="20"/>
        <v>654</v>
      </c>
      <c r="F79" s="109" t="s">
        <v>72</v>
      </c>
      <c r="G79" s="108">
        <v>636</v>
      </c>
      <c r="H79" s="147">
        <v>18</v>
      </c>
      <c r="I79" s="147">
        <v>596</v>
      </c>
      <c r="J79" s="148">
        <f t="shared" si="21"/>
        <v>93.710691823899367</v>
      </c>
      <c r="K79" s="147">
        <v>614</v>
      </c>
      <c r="L79" s="32">
        <f t="shared" si="22"/>
        <v>93.883792048929664</v>
      </c>
      <c r="M79" s="251">
        <v>0</v>
      </c>
    </row>
    <row r="80" spans="2:13" ht="19.149999999999999" hidden="1" customHeight="1" outlineLevel="2" x14ac:dyDescent="0.25">
      <c r="B80" s="111" t="s">
        <v>82</v>
      </c>
      <c r="C80" s="152">
        <v>8</v>
      </c>
      <c r="D80" s="108">
        <v>481</v>
      </c>
      <c r="E80" s="148">
        <f t="shared" si="20"/>
        <v>724</v>
      </c>
      <c r="F80" s="147" t="s">
        <v>73</v>
      </c>
      <c r="G80" s="108">
        <v>481</v>
      </c>
      <c r="H80" s="147">
        <v>243</v>
      </c>
      <c r="I80" s="147">
        <v>479</v>
      </c>
      <c r="J80" s="148">
        <f t="shared" si="21"/>
        <v>99.584199584199581</v>
      </c>
      <c r="K80" s="147">
        <v>686</v>
      </c>
      <c r="L80" s="32">
        <f t="shared" si="22"/>
        <v>94.751381215469607</v>
      </c>
      <c r="M80" s="251">
        <v>23</v>
      </c>
    </row>
    <row r="81" spans="2:13" ht="19.149999999999999" hidden="1" customHeight="1" outlineLevel="2" x14ac:dyDescent="0.25">
      <c r="B81" s="111" t="s">
        <v>82</v>
      </c>
      <c r="C81" s="152">
        <v>9</v>
      </c>
      <c r="D81" s="108">
        <v>474</v>
      </c>
      <c r="E81" s="148">
        <f t="shared" si="20"/>
        <v>484</v>
      </c>
      <c r="F81" s="109" t="s">
        <v>72</v>
      </c>
      <c r="G81" s="108">
        <v>474</v>
      </c>
      <c r="H81" s="147">
        <v>10</v>
      </c>
      <c r="I81" s="147">
        <v>468</v>
      </c>
      <c r="J81" s="148">
        <f t="shared" si="21"/>
        <v>98.734177215189874</v>
      </c>
      <c r="K81" s="147">
        <v>424</v>
      </c>
      <c r="L81" s="32">
        <f t="shared" si="22"/>
        <v>87.603305785123965</v>
      </c>
      <c r="M81" s="251">
        <v>0</v>
      </c>
    </row>
    <row r="82" spans="2:13" ht="19.149999999999999" hidden="1" customHeight="1" outlineLevel="2" x14ac:dyDescent="0.25">
      <c r="B82" s="111" t="s">
        <v>82</v>
      </c>
      <c r="C82" s="152">
        <v>10</v>
      </c>
      <c r="D82" s="108">
        <v>555</v>
      </c>
      <c r="E82" s="148">
        <f t="shared" si="20"/>
        <v>579</v>
      </c>
      <c r="F82" s="109" t="s">
        <v>72</v>
      </c>
      <c r="G82" s="108">
        <v>555</v>
      </c>
      <c r="H82" s="147">
        <v>24</v>
      </c>
      <c r="I82" s="147">
        <v>514</v>
      </c>
      <c r="J82" s="148">
        <f t="shared" si="21"/>
        <v>92.612612612612608</v>
      </c>
      <c r="K82" s="147">
        <v>538</v>
      </c>
      <c r="L82" s="32">
        <f t="shared" si="22"/>
        <v>92.918825561312616</v>
      </c>
      <c r="M82" s="251">
        <v>0</v>
      </c>
    </row>
    <row r="83" spans="2:13" ht="19.149999999999999" hidden="1" customHeight="1" outlineLevel="2" x14ac:dyDescent="0.25">
      <c r="B83" s="111" t="s">
        <v>82</v>
      </c>
      <c r="C83" s="152">
        <v>11</v>
      </c>
      <c r="D83" s="108">
        <v>529</v>
      </c>
      <c r="E83" s="148">
        <f t="shared" si="20"/>
        <v>558</v>
      </c>
      <c r="F83" s="109" t="s">
        <v>72</v>
      </c>
      <c r="G83" s="108">
        <v>529</v>
      </c>
      <c r="H83" s="147">
        <v>29</v>
      </c>
      <c r="I83" s="147">
        <v>529</v>
      </c>
      <c r="J83" s="148">
        <f t="shared" si="21"/>
        <v>100</v>
      </c>
      <c r="K83" s="147">
        <v>558</v>
      </c>
      <c r="L83" s="32">
        <f t="shared" si="22"/>
        <v>100</v>
      </c>
      <c r="M83" s="251">
        <v>0</v>
      </c>
    </row>
    <row r="84" spans="2:13" ht="19.149999999999999" hidden="1" customHeight="1" outlineLevel="2" x14ac:dyDescent="0.25">
      <c r="B84" s="111" t="s">
        <v>82</v>
      </c>
      <c r="C84" s="152">
        <v>12</v>
      </c>
      <c r="D84" s="108">
        <v>520</v>
      </c>
      <c r="E84" s="148">
        <f t="shared" si="20"/>
        <v>529</v>
      </c>
      <c r="F84" s="109" t="s">
        <v>72</v>
      </c>
      <c r="G84" s="108">
        <v>520</v>
      </c>
      <c r="H84" s="147">
        <v>9</v>
      </c>
      <c r="I84" s="147">
        <v>487</v>
      </c>
      <c r="J84" s="148">
        <f t="shared" si="21"/>
        <v>93.65384615384616</v>
      </c>
      <c r="K84" s="147">
        <v>472</v>
      </c>
      <c r="L84" s="32">
        <f t="shared" si="22"/>
        <v>89.224952741020786</v>
      </c>
      <c r="M84" s="251">
        <v>0</v>
      </c>
    </row>
    <row r="85" spans="2:13" ht="19.149999999999999" hidden="1" customHeight="1" outlineLevel="2" x14ac:dyDescent="0.25">
      <c r="B85" s="111" t="s">
        <v>82</v>
      </c>
      <c r="C85" s="152">
        <v>13</v>
      </c>
      <c r="D85" s="108">
        <v>627</v>
      </c>
      <c r="E85" s="148">
        <f t="shared" si="20"/>
        <v>927</v>
      </c>
      <c r="F85" s="109" t="s">
        <v>72</v>
      </c>
      <c r="G85" s="108">
        <v>627</v>
      </c>
      <c r="H85" s="147">
        <v>300</v>
      </c>
      <c r="I85" s="147">
        <v>627</v>
      </c>
      <c r="J85" s="148">
        <f t="shared" si="21"/>
        <v>100</v>
      </c>
      <c r="K85" s="147">
        <v>621</v>
      </c>
      <c r="L85" s="32">
        <f t="shared" si="22"/>
        <v>66.990291262135926</v>
      </c>
      <c r="M85" s="251">
        <v>300</v>
      </c>
    </row>
    <row r="86" spans="2:13" ht="19.149999999999999" hidden="1" customHeight="1" outlineLevel="2" x14ac:dyDescent="0.25">
      <c r="B86" s="111" t="s">
        <v>82</v>
      </c>
      <c r="C86" s="152">
        <v>14</v>
      </c>
      <c r="D86" s="108">
        <v>459</v>
      </c>
      <c r="E86" s="148">
        <f t="shared" si="20"/>
        <v>471</v>
      </c>
      <c r="F86" s="109" t="s">
        <v>72</v>
      </c>
      <c r="G86" s="108">
        <v>459</v>
      </c>
      <c r="H86" s="147">
        <v>12</v>
      </c>
      <c r="I86" s="147">
        <v>459</v>
      </c>
      <c r="J86" s="148">
        <f t="shared" si="21"/>
        <v>100</v>
      </c>
      <c r="K86" s="147">
        <v>415</v>
      </c>
      <c r="L86" s="32">
        <f t="shared" si="22"/>
        <v>88.110403397027596</v>
      </c>
      <c r="M86" s="251">
        <v>50</v>
      </c>
    </row>
    <row r="87" spans="2:13" ht="19.149999999999999" hidden="1" customHeight="1" outlineLevel="2" x14ac:dyDescent="0.25">
      <c r="B87" s="111" t="s">
        <v>82</v>
      </c>
      <c r="C87" s="152">
        <v>15</v>
      </c>
      <c r="D87" s="108">
        <v>617</v>
      </c>
      <c r="E87" s="148">
        <f t="shared" si="20"/>
        <v>630</v>
      </c>
      <c r="F87" s="147" t="s">
        <v>73</v>
      </c>
      <c r="G87" s="108">
        <v>617</v>
      </c>
      <c r="H87" s="147">
        <v>13</v>
      </c>
      <c r="I87" s="147">
        <v>610</v>
      </c>
      <c r="J87" s="148">
        <f t="shared" si="21"/>
        <v>98.865478119935162</v>
      </c>
      <c r="K87" s="147">
        <v>594</v>
      </c>
      <c r="L87" s="32">
        <f t="shared" si="22"/>
        <v>94.285714285714278</v>
      </c>
      <c r="M87" s="251">
        <v>50</v>
      </c>
    </row>
    <row r="88" spans="2:13" ht="19.149999999999999" hidden="1" customHeight="1" outlineLevel="2" x14ac:dyDescent="0.25">
      <c r="B88" s="111" t="s">
        <v>82</v>
      </c>
      <c r="C88" s="152">
        <v>16</v>
      </c>
      <c r="D88" s="108">
        <v>559</v>
      </c>
      <c r="E88" s="148">
        <f t="shared" si="20"/>
        <v>577</v>
      </c>
      <c r="F88" s="147" t="s">
        <v>73</v>
      </c>
      <c r="G88" s="108">
        <v>559</v>
      </c>
      <c r="H88" s="147">
        <v>18</v>
      </c>
      <c r="I88" s="147">
        <v>545</v>
      </c>
      <c r="J88" s="148">
        <f t="shared" si="21"/>
        <v>97.495527728085861</v>
      </c>
      <c r="K88" s="147">
        <v>541</v>
      </c>
      <c r="L88" s="32">
        <f t="shared" si="22"/>
        <v>93.760831889081459</v>
      </c>
      <c r="M88" s="251">
        <v>0</v>
      </c>
    </row>
    <row r="89" spans="2:13" ht="19.149999999999999" hidden="1" customHeight="1" outlineLevel="2" x14ac:dyDescent="0.25">
      <c r="B89" s="111" t="s">
        <v>82</v>
      </c>
      <c r="C89" s="152">
        <v>17</v>
      </c>
      <c r="D89" s="108">
        <v>515</v>
      </c>
      <c r="E89" s="148">
        <f t="shared" si="20"/>
        <v>527</v>
      </c>
      <c r="F89" s="147" t="s">
        <v>73</v>
      </c>
      <c r="G89" s="108">
        <v>515</v>
      </c>
      <c r="H89" s="147">
        <v>12</v>
      </c>
      <c r="I89" s="147">
        <v>467</v>
      </c>
      <c r="J89" s="148">
        <f t="shared" si="21"/>
        <v>90.679611650485441</v>
      </c>
      <c r="K89" s="147">
        <v>417</v>
      </c>
      <c r="L89" s="32">
        <f t="shared" si="22"/>
        <v>79.127134724857683</v>
      </c>
      <c r="M89" s="251">
        <v>100</v>
      </c>
    </row>
    <row r="90" spans="2:13" ht="19.149999999999999" hidden="1" customHeight="1" outlineLevel="2" x14ac:dyDescent="0.25">
      <c r="B90" s="111" t="s">
        <v>82</v>
      </c>
      <c r="C90" s="152">
        <v>18</v>
      </c>
      <c r="D90" s="108">
        <v>561</v>
      </c>
      <c r="E90" s="148">
        <f t="shared" si="20"/>
        <v>561</v>
      </c>
      <c r="F90" s="147" t="s">
        <v>73</v>
      </c>
      <c r="G90" s="108">
        <v>561</v>
      </c>
      <c r="H90" s="147">
        <v>0</v>
      </c>
      <c r="I90" s="147">
        <v>561</v>
      </c>
      <c r="J90" s="148">
        <f t="shared" si="21"/>
        <v>100</v>
      </c>
      <c r="K90" s="147">
        <v>561</v>
      </c>
      <c r="L90" s="32">
        <f t="shared" si="22"/>
        <v>100</v>
      </c>
      <c r="M90" s="251">
        <v>0</v>
      </c>
    </row>
    <row r="91" spans="2:13" ht="19.149999999999999" hidden="1" customHeight="1" outlineLevel="2" x14ac:dyDescent="0.25">
      <c r="B91" s="111" t="s">
        <v>82</v>
      </c>
      <c r="C91" s="152">
        <v>19</v>
      </c>
      <c r="D91" s="108">
        <v>513</v>
      </c>
      <c r="E91" s="148">
        <f t="shared" si="20"/>
        <v>549</v>
      </c>
      <c r="F91" s="147" t="s">
        <v>73</v>
      </c>
      <c r="G91" s="108">
        <v>513</v>
      </c>
      <c r="H91" s="147">
        <v>36</v>
      </c>
      <c r="I91" s="147">
        <v>501</v>
      </c>
      <c r="J91" s="148">
        <f t="shared" si="21"/>
        <v>97.660818713450297</v>
      </c>
      <c r="K91" s="147">
        <v>535</v>
      </c>
      <c r="L91" s="32">
        <f t="shared" si="22"/>
        <v>97.449908925318766</v>
      </c>
      <c r="M91" s="251">
        <v>53</v>
      </c>
    </row>
    <row r="92" spans="2:13" ht="19.149999999999999" hidden="1" customHeight="1" outlineLevel="2" x14ac:dyDescent="0.25">
      <c r="B92" s="111" t="s">
        <v>82</v>
      </c>
      <c r="C92" s="152">
        <v>20</v>
      </c>
      <c r="D92" s="108">
        <v>473</v>
      </c>
      <c r="E92" s="148">
        <f t="shared" si="20"/>
        <v>473</v>
      </c>
      <c r="F92" s="109" t="s">
        <v>72</v>
      </c>
      <c r="G92" s="108">
        <v>473</v>
      </c>
      <c r="H92" s="147">
        <v>0</v>
      </c>
      <c r="I92" s="147">
        <v>473</v>
      </c>
      <c r="J92" s="148">
        <f t="shared" si="21"/>
        <v>100</v>
      </c>
      <c r="K92" s="147">
        <v>455</v>
      </c>
      <c r="L92" s="32">
        <f t="shared" si="22"/>
        <v>96.194503171247362</v>
      </c>
      <c r="M92" s="251">
        <v>0</v>
      </c>
    </row>
    <row r="93" spans="2:13" ht="19.149999999999999" hidden="1" customHeight="1" outlineLevel="2" x14ac:dyDescent="0.25">
      <c r="B93" s="111" t="s">
        <v>82</v>
      </c>
      <c r="C93" s="152">
        <v>21</v>
      </c>
      <c r="D93" s="108">
        <v>483</v>
      </c>
      <c r="E93" s="148">
        <f t="shared" si="20"/>
        <v>496</v>
      </c>
      <c r="F93" s="109" t="s">
        <v>72</v>
      </c>
      <c r="G93" s="108">
        <v>483</v>
      </c>
      <c r="H93" s="147">
        <v>13</v>
      </c>
      <c r="I93" s="147">
        <v>439</v>
      </c>
      <c r="J93" s="148">
        <f t="shared" si="21"/>
        <v>90.89026915113871</v>
      </c>
      <c r="K93" s="147">
        <v>435</v>
      </c>
      <c r="L93" s="32">
        <f t="shared" si="22"/>
        <v>87.701612903225808</v>
      </c>
      <c r="M93" s="251">
        <v>35</v>
      </c>
    </row>
    <row r="94" spans="2:13" ht="19.149999999999999" hidden="1" customHeight="1" outlineLevel="2" x14ac:dyDescent="0.25">
      <c r="B94" s="111" t="s">
        <v>82</v>
      </c>
      <c r="C94" s="152">
        <v>22</v>
      </c>
      <c r="D94" s="108">
        <v>443</v>
      </c>
      <c r="E94" s="148">
        <f t="shared" si="20"/>
        <v>449</v>
      </c>
      <c r="F94" s="109" t="s">
        <v>72</v>
      </c>
      <c r="G94" s="108">
        <v>443</v>
      </c>
      <c r="H94" s="147">
        <v>6</v>
      </c>
      <c r="I94" s="147">
        <v>431</v>
      </c>
      <c r="J94" s="148">
        <f t="shared" si="21"/>
        <v>97.291196388261852</v>
      </c>
      <c r="K94" s="147">
        <v>227</v>
      </c>
      <c r="L94" s="32">
        <f t="shared" si="22"/>
        <v>50.556792873051229</v>
      </c>
      <c r="M94" s="251">
        <v>50</v>
      </c>
    </row>
    <row r="95" spans="2:13" ht="19.149999999999999" hidden="1" customHeight="1" outlineLevel="2" x14ac:dyDescent="0.25">
      <c r="B95" s="111" t="s">
        <v>82</v>
      </c>
      <c r="C95" s="152">
        <v>23</v>
      </c>
      <c r="D95" s="108">
        <v>602</v>
      </c>
      <c r="E95" s="148">
        <f t="shared" si="20"/>
        <v>620</v>
      </c>
      <c r="F95" s="147" t="s">
        <v>73</v>
      </c>
      <c r="G95" s="108">
        <v>602</v>
      </c>
      <c r="H95" s="147">
        <v>18</v>
      </c>
      <c r="I95" s="147">
        <v>579</v>
      </c>
      <c r="J95" s="148">
        <f t="shared" si="21"/>
        <v>96.179401993355484</v>
      </c>
      <c r="K95" s="147">
        <v>595</v>
      </c>
      <c r="L95" s="32">
        <f t="shared" si="22"/>
        <v>95.967741935483872</v>
      </c>
      <c r="M95" s="251">
        <v>0</v>
      </c>
    </row>
    <row r="96" spans="2:13" ht="19.149999999999999" hidden="1" customHeight="1" outlineLevel="2" x14ac:dyDescent="0.25">
      <c r="B96" s="111" t="s">
        <v>82</v>
      </c>
      <c r="C96" s="152">
        <v>24</v>
      </c>
      <c r="D96" s="108">
        <v>575</v>
      </c>
      <c r="E96" s="148">
        <f t="shared" si="20"/>
        <v>592</v>
      </c>
      <c r="F96" s="109" t="s">
        <v>72</v>
      </c>
      <c r="G96" s="108">
        <v>575</v>
      </c>
      <c r="H96" s="147">
        <v>17</v>
      </c>
      <c r="I96" s="147">
        <v>536</v>
      </c>
      <c r="J96" s="148">
        <f t="shared" si="21"/>
        <v>93.217391304347828</v>
      </c>
      <c r="K96" s="147">
        <v>429</v>
      </c>
      <c r="L96" s="32">
        <f t="shared" si="22"/>
        <v>72.46621621621621</v>
      </c>
      <c r="M96" s="251">
        <v>0</v>
      </c>
    </row>
    <row r="97" spans="2:13" ht="19.149999999999999" hidden="1" customHeight="1" outlineLevel="2" x14ac:dyDescent="0.25">
      <c r="B97" s="111" t="s">
        <v>82</v>
      </c>
      <c r="C97" s="152" t="s">
        <v>14</v>
      </c>
      <c r="D97" s="104"/>
      <c r="E97" s="148">
        <f t="shared" si="20"/>
        <v>25</v>
      </c>
      <c r="F97" s="147" t="s">
        <v>73</v>
      </c>
      <c r="G97" s="104"/>
      <c r="H97" s="147">
        <v>25</v>
      </c>
      <c r="I97" s="147"/>
      <c r="J97" s="148"/>
      <c r="K97" s="147">
        <v>25</v>
      </c>
      <c r="L97" s="32"/>
      <c r="M97" s="251"/>
    </row>
    <row r="98" spans="2:13" ht="19.149999999999999" customHeight="1" outlineLevel="1" collapsed="1" x14ac:dyDescent="0.25">
      <c r="B98" s="113" t="s">
        <v>82</v>
      </c>
      <c r="C98" s="150"/>
      <c r="D98" s="242">
        <f>SUM(D73:D97)</f>
        <v>12976</v>
      </c>
      <c r="E98" s="242">
        <f t="shared" ref="E98:M98" si="23">SUM(E73:E97)</f>
        <v>14038</v>
      </c>
      <c r="F98" s="242">
        <f t="shared" si="23"/>
        <v>0</v>
      </c>
      <c r="G98" s="242">
        <f t="shared" si="23"/>
        <v>12976</v>
      </c>
      <c r="H98" s="242">
        <f t="shared" si="23"/>
        <v>1062</v>
      </c>
      <c r="I98" s="242">
        <f t="shared" si="23"/>
        <v>12475</v>
      </c>
      <c r="J98" s="242">
        <f>SUM(J73:J97)/24</f>
        <v>96.13196245066257</v>
      </c>
      <c r="K98" s="242">
        <f t="shared" si="23"/>
        <v>12450</v>
      </c>
      <c r="L98" s="242">
        <f>SUM(L73:L97)/24</f>
        <v>88.618185043201493</v>
      </c>
      <c r="M98" s="246">
        <f t="shared" si="23"/>
        <v>2261</v>
      </c>
    </row>
    <row r="99" spans="2:13" ht="19.149999999999999" hidden="1" customHeight="1" outlineLevel="2" x14ac:dyDescent="0.25">
      <c r="B99" s="111" t="s">
        <v>83</v>
      </c>
      <c r="C99" s="152">
        <v>1</v>
      </c>
      <c r="D99" s="108">
        <v>657</v>
      </c>
      <c r="E99" s="148">
        <f>G99+H99</f>
        <v>671</v>
      </c>
      <c r="F99" s="147" t="s">
        <v>73</v>
      </c>
      <c r="G99" s="108">
        <v>657</v>
      </c>
      <c r="H99" s="147">
        <v>14</v>
      </c>
      <c r="I99" s="147">
        <v>536</v>
      </c>
      <c r="J99" s="148">
        <f>(I99/G99)*100</f>
        <v>81.582952815829529</v>
      </c>
      <c r="K99" s="147">
        <v>550</v>
      </c>
      <c r="L99" s="32">
        <f t="shared" si="22"/>
        <v>81.967213114754102</v>
      </c>
      <c r="M99" s="251">
        <v>0</v>
      </c>
    </row>
    <row r="100" spans="2:13" ht="19.149999999999999" hidden="1" customHeight="1" outlineLevel="2" x14ac:dyDescent="0.25">
      <c r="B100" s="111" t="s">
        <v>83</v>
      </c>
      <c r="C100" s="152">
        <v>2</v>
      </c>
      <c r="D100" s="108">
        <v>630</v>
      </c>
      <c r="E100" s="148">
        <f t="shared" ref="E100:E102" si="24">G100+H100</f>
        <v>643</v>
      </c>
      <c r="F100" s="147" t="s">
        <v>73</v>
      </c>
      <c r="G100" s="108">
        <v>630</v>
      </c>
      <c r="H100" s="147">
        <v>13</v>
      </c>
      <c r="I100" s="147">
        <v>497</v>
      </c>
      <c r="J100" s="148">
        <f>(I100/G100)*100</f>
        <v>78.888888888888886</v>
      </c>
      <c r="K100" s="147">
        <v>505</v>
      </c>
      <c r="L100" s="32">
        <f t="shared" si="22"/>
        <v>78.538102643856917</v>
      </c>
      <c r="M100" s="251">
        <v>0</v>
      </c>
    </row>
    <row r="101" spans="2:13" ht="19.149999999999999" hidden="1" customHeight="1" outlineLevel="2" x14ac:dyDescent="0.25">
      <c r="B101" s="111" t="s">
        <v>83</v>
      </c>
      <c r="C101" s="152">
        <v>3</v>
      </c>
      <c r="D101" s="108">
        <v>638</v>
      </c>
      <c r="E101" s="148">
        <f t="shared" si="24"/>
        <v>651</v>
      </c>
      <c r="F101" s="109" t="s">
        <v>72</v>
      </c>
      <c r="G101" s="108">
        <v>638</v>
      </c>
      <c r="H101" s="147">
        <v>13</v>
      </c>
      <c r="I101" s="147">
        <v>535</v>
      </c>
      <c r="J101" s="148">
        <f t="shared" ref="J101:J102" si="25">(I101/G101)*100</f>
        <v>83.855799373040753</v>
      </c>
      <c r="K101" s="147">
        <v>508</v>
      </c>
      <c r="L101" s="32">
        <f t="shared" si="22"/>
        <v>78.033794162826425</v>
      </c>
      <c r="M101" s="251">
        <v>100</v>
      </c>
    </row>
    <row r="102" spans="2:13" ht="19.149999999999999" hidden="1" customHeight="1" outlineLevel="2" x14ac:dyDescent="0.25">
      <c r="B102" s="111" t="s">
        <v>83</v>
      </c>
      <c r="C102" s="152">
        <v>4</v>
      </c>
      <c r="D102" s="108">
        <v>554</v>
      </c>
      <c r="E102" s="148">
        <f t="shared" si="24"/>
        <v>564</v>
      </c>
      <c r="F102" s="109" t="s">
        <v>72</v>
      </c>
      <c r="G102" s="108">
        <v>554</v>
      </c>
      <c r="H102" s="147">
        <v>10</v>
      </c>
      <c r="I102" s="147">
        <v>553</v>
      </c>
      <c r="J102" s="148">
        <f t="shared" si="25"/>
        <v>99.819494584837543</v>
      </c>
      <c r="K102" s="147">
        <v>549</v>
      </c>
      <c r="L102" s="32">
        <f t="shared" si="22"/>
        <v>97.340425531914903</v>
      </c>
      <c r="M102" s="251"/>
    </row>
    <row r="103" spans="2:13" ht="19.149999999999999" hidden="1" customHeight="1" outlineLevel="2" x14ac:dyDescent="0.25">
      <c r="B103" s="111" t="s">
        <v>83</v>
      </c>
      <c r="C103" s="152" t="s">
        <v>14</v>
      </c>
      <c r="D103" s="104"/>
      <c r="E103" s="148"/>
      <c r="F103" s="109" t="s">
        <v>72</v>
      </c>
      <c r="G103" s="104"/>
      <c r="H103" s="147"/>
      <c r="I103" s="147"/>
      <c r="J103" s="148"/>
      <c r="K103" s="147"/>
      <c r="L103" s="32"/>
      <c r="M103" s="251"/>
    </row>
    <row r="104" spans="2:13" ht="19.149999999999999" customHeight="1" outlineLevel="1" collapsed="1" x14ac:dyDescent="0.25">
      <c r="B104" s="113" t="s">
        <v>83</v>
      </c>
      <c r="C104" s="150"/>
      <c r="D104" s="242">
        <f>SUM(D99:D103)</f>
        <v>2479</v>
      </c>
      <c r="E104" s="242">
        <f t="shared" ref="E104:M104" si="26">SUM(E99:E103)</f>
        <v>2529</v>
      </c>
      <c r="F104" s="242">
        <f t="shared" si="26"/>
        <v>0</v>
      </c>
      <c r="G104" s="242">
        <f t="shared" si="26"/>
        <v>2479</v>
      </c>
      <c r="H104" s="242">
        <f t="shared" si="26"/>
        <v>50</v>
      </c>
      <c r="I104" s="242">
        <f t="shared" si="26"/>
        <v>2121</v>
      </c>
      <c r="J104" s="242">
        <f>SUM(J99:J103)/4</f>
        <v>86.036783915649181</v>
      </c>
      <c r="K104" s="242">
        <f t="shared" si="26"/>
        <v>2112</v>
      </c>
      <c r="L104" s="242">
        <f>SUM(L99:L103)/4</f>
        <v>83.969883863338083</v>
      </c>
      <c r="M104" s="246">
        <f t="shared" si="26"/>
        <v>100</v>
      </c>
    </row>
    <row r="105" spans="2:13" ht="19.149999999999999" hidden="1" customHeight="1" outlineLevel="2" x14ac:dyDescent="0.25">
      <c r="B105" s="111" t="s">
        <v>84</v>
      </c>
      <c r="C105" s="152">
        <v>1</v>
      </c>
      <c r="D105" s="108">
        <v>463</v>
      </c>
      <c r="E105" s="148">
        <f>G105+H105</f>
        <v>473</v>
      </c>
      <c r="F105" s="109" t="s">
        <v>72</v>
      </c>
      <c r="G105" s="108">
        <v>463</v>
      </c>
      <c r="H105" s="147">
        <v>10</v>
      </c>
      <c r="I105" s="147">
        <v>398</v>
      </c>
      <c r="J105" s="148">
        <f>(I105/G105)*100</f>
        <v>85.961123110151178</v>
      </c>
      <c r="K105" s="147">
        <v>363</v>
      </c>
      <c r="L105" s="32">
        <f t="shared" si="22"/>
        <v>76.744186046511629</v>
      </c>
      <c r="M105" s="251">
        <v>23</v>
      </c>
    </row>
    <row r="106" spans="2:13" ht="19.149999999999999" hidden="1" customHeight="1" outlineLevel="2" x14ac:dyDescent="0.25">
      <c r="B106" s="111" t="s">
        <v>84</v>
      </c>
      <c r="C106" s="152">
        <v>2</v>
      </c>
      <c r="D106" s="108">
        <v>512</v>
      </c>
      <c r="E106" s="148">
        <f t="shared" ref="E106:E120" si="27">G106+H106</f>
        <v>531</v>
      </c>
      <c r="F106" s="147" t="s">
        <v>73</v>
      </c>
      <c r="G106" s="108">
        <v>512</v>
      </c>
      <c r="H106" s="147">
        <v>19</v>
      </c>
      <c r="I106" s="147">
        <v>512</v>
      </c>
      <c r="J106" s="148">
        <f>(I106/G106)*100</f>
        <v>100</v>
      </c>
      <c r="K106" s="147">
        <v>531</v>
      </c>
      <c r="L106" s="32">
        <f t="shared" si="22"/>
        <v>100</v>
      </c>
      <c r="M106" s="251">
        <v>0</v>
      </c>
    </row>
    <row r="107" spans="2:13" ht="19.149999999999999" hidden="1" customHeight="1" outlineLevel="2" x14ac:dyDescent="0.25">
      <c r="B107" s="111" t="s">
        <v>84</v>
      </c>
      <c r="C107" s="152">
        <v>3</v>
      </c>
      <c r="D107" s="108">
        <v>456</v>
      </c>
      <c r="E107" s="148">
        <f t="shared" si="27"/>
        <v>456</v>
      </c>
      <c r="F107" s="147" t="s">
        <v>73</v>
      </c>
      <c r="G107" s="108">
        <v>456</v>
      </c>
      <c r="H107" s="147">
        <v>0</v>
      </c>
      <c r="I107" s="147">
        <v>418</v>
      </c>
      <c r="J107" s="148">
        <f t="shared" ref="J107:J119" si="28">(I107/G107)*100</f>
        <v>91.666666666666657</v>
      </c>
      <c r="K107" s="147">
        <v>418</v>
      </c>
      <c r="L107" s="32">
        <f t="shared" si="22"/>
        <v>91.666666666666657</v>
      </c>
      <c r="M107" s="251">
        <v>0</v>
      </c>
    </row>
    <row r="108" spans="2:13" ht="19.149999999999999" hidden="1" customHeight="1" outlineLevel="2" x14ac:dyDescent="0.25">
      <c r="B108" s="111" t="s">
        <v>84</v>
      </c>
      <c r="C108" s="152">
        <v>4</v>
      </c>
      <c r="D108" s="108">
        <v>470</v>
      </c>
      <c r="E108" s="148">
        <f t="shared" si="27"/>
        <v>479</v>
      </c>
      <c r="F108" s="109" t="s">
        <v>72</v>
      </c>
      <c r="G108" s="108">
        <v>470</v>
      </c>
      <c r="H108" s="147">
        <v>9</v>
      </c>
      <c r="I108" s="147">
        <v>339</v>
      </c>
      <c r="J108" s="148">
        <f t="shared" si="28"/>
        <v>72.127659574468083</v>
      </c>
      <c r="K108" s="147">
        <v>348</v>
      </c>
      <c r="L108" s="32">
        <f t="shared" si="22"/>
        <v>72.651356993736954</v>
      </c>
      <c r="M108" s="251">
        <v>444</v>
      </c>
    </row>
    <row r="109" spans="2:13" ht="19.149999999999999" hidden="1" customHeight="1" outlineLevel="2" x14ac:dyDescent="0.25">
      <c r="B109" s="111" t="s">
        <v>84</v>
      </c>
      <c r="C109" s="152">
        <v>5</v>
      </c>
      <c r="D109" s="108">
        <v>483</v>
      </c>
      <c r="E109" s="148">
        <f t="shared" si="27"/>
        <v>496</v>
      </c>
      <c r="F109" s="109" t="s">
        <v>72</v>
      </c>
      <c r="G109" s="108">
        <v>483</v>
      </c>
      <c r="H109" s="147">
        <v>13</v>
      </c>
      <c r="I109" s="147">
        <v>442</v>
      </c>
      <c r="J109" s="148">
        <f t="shared" si="28"/>
        <v>91.511387163561082</v>
      </c>
      <c r="K109" s="147">
        <v>402</v>
      </c>
      <c r="L109" s="32">
        <f t="shared" si="22"/>
        <v>81.048387096774192</v>
      </c>
      <c r="M109" s="251">
        <v>15</v>
      </c>
    </row>
    <row r="110" spans="2:13" ht="19.149999999999999" hidden="1" customHeight="1" outlineLevel="2" x14ac:dyDescent="0.25">
      <c r="B110" s="111" t="s">
        <v>84</v>
      </c>
      <c r="C110" s="152">
        <v>6</v>
      </c>
      <c r="D110" s="108">
        <v>478</v>
      </c>
      <c r="E110" s="148">
        <f t="shared" si="27"/>
        <v>489</v>
      </c>
      <c r="F110" s="109" t="s">
        <v>72</v>
      </c>
      <c r="G110" s="108">
        <v>478</v>
      </c>
      <c r="H110" s="147">
        <v>11</v>
      </c>
      <c r="I110" s="147">
        <v>409</v>
      </c>
      <c r="J110" s="148">
        <f t="shared" si="28"/>
        <v>85.56485355648536</v>
      </c>
      <c r="K110" s="147">
        <v>385</v>
      </c>
      <c r="L110" s="32">
        <f t="shared" si="22"/>
        <v>78.732106339468302</v>
      </c>
      <c r="M110" s="251">
        <v>75</v>
      </c>
    </row>
    <row r="111" spans="2:13" ht="19.149999999999999" hidden="1" customHeight="1" outlineLevel="2" x14ac:dyDescent="0.25">
      <c r="B111" s="111" t="s">
        <v>84</v>
      </c>
      <c r="C111" s="152">
        <v>7</v>
      </c>
      <c r="D111" s="108">
        <v>529</v>
      </c>
      <c r="E111" s="148">
        <f t="shared" si="27"/>
        <v>540</v>
      </c>
      <c r="F111" s="109" t="s">
        <v>72</v>
      </c>
      <c r="G111" s="108">
        <v>529</v>
      </c>
      <c r="H111" s="147">
        <v>11</v>
      </c>
      <c r="I111" s="147">
        <v>358</v>
      </c>
      <c r="J111" s="148">
        <f t="shared" si="28"/>
        <v>67.674858223062387</v>
      </c>
      <c r="K111" s="147">
        <v>369</v>
      </c>
      <c r="L111" s="32">
        <f t="shared" si="22"/>
        <v>68.333333333333329</v>
      </c>
      <c r="M111" s="251">
        <v>1080</v>
      </c>
    </row>
    <row r="112" spans="2:13" ht="19.149999999999999" hidden="1" customHeight="1" outlineLevel="2" x14ac:dyDescent="0.25">
      <c r="B112" s="111" t="s">
        <v>84</v>
      </c>
      <c r="C112" s="152">
        <v>8</v>
      </c>
      <c r="D112" s="108">
        <v>537</v>
      </c>
      <c r="E112" s="148">
        <f t="shared" si="27"/>
        <v>546</v>
      </c>
      <c r="F112" s="147" t="s">
        <v>73</v>
      </c>
      <c r="G112" s="108">
        <v>537</v>
      </c>
      <c r="H112" s="147">
        <v>9</v>
      </c>
      <c r="I112" s="147">
        <v>500</v>
      </c>
      <c r="J112" s="148">
        <f t="shared" si="28"/>
        <v>93.109869646182503</v>
      </c>
      <c r="K112" s="147">
        <v>500</v>
      </c>
      <c r="L112" s="32">
        <f t="shared" si="22"/>
        <v>91.575091575091577</v>
      </c>
      <c r="M112" s="251">
        <v>0</v>
      </c>
    </row>
    <row r="113" spans="2:13" ht="19.149999999999999" hidden="1" customHeight="1" outlineLevel="2" x14ac:dyDescent="0.25">
      <c r="B113" s="111" t="s">
        <v>84</v>
      </c>
      <c r="C113" s="152">
        <v>9</v>
      </c>
      <c r="D113" s="108">
        <v>453</v>
      </c>
      <c r="E113" s="148">
        <f t="shared" si="27"/>
        <v>462</v>
      </c>
      <c r="F113" s="147" t="s">
        <v>114</v>
      </c>
      <c r="G113" s="108">
        <v>453</v>
      </c>
      <c r="H113" s="147">
        <v>9</v>
      </c>
      <c r="I113" s="147">
        <v>421</v>
      </c>
      <c r="J113" s="148">
        <f t="shared" si="28"/>
        <v>92.935982339955842</v>
      </c>
      <c r="K113" s="147">
        <v>420</v>
      </c>
      <c r="L113" s="32">
        <f t="shared" si="22"/>
        <v>90.909090909090907</v>
      </c>
      <c r="M113" s="251">
        <v>50</v>
      </c>
    </row>
    <row r="114" spans="2:13" ht="19.149999999999999" hidden="1" customHeight="1" outlineLevel="2" x14ac:dyDescent="0.25">
      <c r="B114" s="111" t="s">
        <v>84</v>
      </c>
      <c r="C114" s="152">
        <v>10</v>
      </c>
      <c r="D114" s="108">
        <v>568</v>
      </c>
      <c r="E114" s="148">
        <f t="shared" si="27"/>
        <v>586</v>
      </c>
      <c r="F114" s="147" t="s">
        <v>110</v>
      </c>
      <c r="G114" s="108">
        <v>568</v>
      </c>
      <c r="H114" s="147">
        <v>18</v>
      </c>
      <c r="I114" s="147">
        <v>538</v>
      </c>
      <c r="J114" s="148">
        <f t="shared" si="28"/>
        <v>94.718309859154928</v>
      </c>
      <c r="K114" s="147">
        <v>518</v>
      </c>
      <c r="L114" s="32">
        <f t="shared" si="22"/>
        <v>88.395904436860079</v>
      </c>
      <c r="M114" s="251">
        <v>380</v>
      </c>
    </row>
    <row r="115" spans="2:13" ht="19.149999999999999" hidden="1" customHeight="1" outlineLevel="2" x14ac:dyDescent="0.25">
      <c r="B115" s="111" t="s">
        <v>84</v>
      </c>
      <c r="C115" s="152">
        <v>11</v>
      </c>
      <c r="D115" s="108">
        <v>419</v>
      </c>
      <c r="E115" s="148">
        <f t="shared" si="27"/>
        <v>428</v>
      </c>
      <c r="F115" s="109" t="s">
        <v>72</v>
      </c>
      <c r="G115" s="108">
        <v>419</v>
      </c>
      <c r="H115" s="147">
        <v>9</v>
      </c>
      <c r="I115" s="147">
        <v>270</v>
      </c>
      <c r="J115" s="148">
        <f t="shared" si="28"/>
        <v>64.439140811455843</v>
      </c>
      <c r="K115" s="147">
        <v>270</v>
      </c>
      <c r="L115" s="32">
        <f t="shared" si="22"/>
        <v>63.084112149532714</v>
      </c>
      <c r="M115" s="251">
        <v>0</v>
      </c>
    </row>
    <row r="116" spans="2:13" ht="19.149999999999999" hidden="1" customHeight="1" outlineLevel="2" x14ac:dyDescent="0.25">
      <c r="B116" s="111" t="s">
        <v>84</v>
      </c>
      <c r="C116" s="152">
        <v>12</v>
      </c>
      <c r="D116" s="108">
        <v>540</v>
      </c>
      <c r="E116" s="148">
        <f t="shared" si="27"/>
        <v>540</v>
      </c>
      <c r="F116" s="147" t="s">
        <v>73</v>
      </c>
      <c r="G116" s="108">
        <v>540</v>
      </c>
      <c r="H116" s="147">
        <v>0</v>
      </c>
      <c r="I116" s="147">
        <v>497</v>
      </c>
      <c r="J116" s="148">
        <f t="shared" si="28"/>
        <v>92.037037037037038</v>
      </c>
      <c r="K116" s="147">
        <v>497</v>
      </c>
      <c r="L116" s="32">
        <f t="shared" si="22"/>
        <v>92.037037037037038</v>
      </c>
      <c r="M116" s="251">
        <v>0</v>
      </c>
    </row>
    <row r="117" spans="2:13" ht="19.149999999999999" hidden="1" customHeight="1" outlineLevel="2" x14ac:dyDescent="0.25">
      <c r="B117" s="111" t="s">
        <v>84</v>
      </c>
      <c r="C117" s="152">
        <v>13</v>
      </c>
      <c r="D117" s="108">
        <v>548</v>
      </c>
      <c r="E117" s="148">
        <f t="shared" si="27"/>
        <v>774</v>
      </c>
      <c r="F117" s="147" t="s">
        <v>115</v>
      </c>
      <c r="G117" s="108">
        <v>548</v>
      </c>
      <c r="H117" s="147">
        <v>226</v>
      </c>
      <c r="I117" s="147">
        <v>496</v>
      </c>
      <c r="J117" s="148">
        <f t="shared" si="28"/>
        <v>90.510948905109487</v>
      </c>
      <c r="K117" s="147">
        <v>716</v>
      </c>
      <c r="L117" s="32">
        <f t="shared" si="22"/>
        <v>92.506459948320412</v>
      </c>
      <c r="M117" s="251">
        <v>214</v>
      </c>
    </row>
    <row r="118" spans="2:13" ht="19.149999999999999" hidden="1" customHeight="1" outlineLevel="2" x14ac:dyDescent="0.25">
      <c r="B118" s="111" t="s">
        <v>84</v>
      </c>
      <c r="C118" s="152">
        <v>14</v>
      </c>
      <c r="D118" s="108">
        <v>557</v>
      </c>
      <c r="E118" s="148">
        <f t="shared" si="27"/>
        <v>569</v>
      </c>
      <c r="F118" s="147" t="s">
        <v>73</v>
      </c>
      <c r="G118" s="108">
        <v>557</v>
      </c>
      <c r="H118" s="147">
        <v>12</v>
      </c>
      <c r="I118" s="147">
        <v>557</v>
      </c>
      <c r="J118" s="148">
        <f t="shared" si="28"/>
        <v>100</v>
      </c>
      <c r="K118" s="147">
        <v>293</v>
      </c>
      <c r="L118" s="32">
        <f t="shared" si="22"/>
        <v>51.493848857644984</v>
      </c>
      <c r="M118" s="251">
        <v>2</v>
      </c>
    </row>
    <row r="119" spans="2:13" ht="19.149999999999999" hidden="1" customHeight="1" outlineLevel="2" x14ac:dyDescent="0.25">
      <c r="B119" s="111" t="s">
        <v>84</v>
      </c>
      <c r="C119" s="152">
        <v>15</v>
      </c>
      <c r="D119" s="108">
        <v>450</v>
      </c>
      <c r="E119" s="148">
        <f t="shared" si="27"/>
        <v>459</v>
      </c>
      <c r="F119" s="109" t="s">
        <v>72</v>
      </c>
      <c r="G119" s="108">
        <v>450</v>
      </c>
      <c r="H119" s="147">
        <v>9</v>
      </c>
      <c r="I119" s="147">
        <v>355</v>
      </c>
      <c r="J119" s="148">
        <f t="shared" si="28"/>
        <v>78.888888888888886</v>
      </c>
      <c r="K119" s="147">
        <v>314</v>
      </c>
      <c r="L119" s="32">
        <f t="shared" si="22"/>
        <v>68.409586056644883</v>
      </c>
      <c r="M119" s="251">
        <v>0</v>
      </c>
    </row>
    <row r="120" spans="2:13" ht="19.149999999999999" hidden="1" customHeight="1" outlineLevel="2" x14ac:dyDescent="0.25">
      <c r="B120" s="111" t="s">
        <v>84</v>
      </c>
      <c r="C120" s="152" t="s">
        <v>14</v>
      </c>
      <c r="D120" s="104"/>
      <c r="E120" s="148">
        <f t="shared" si="27"/>
        <v>15</v>
      </c>
      <c r="F120" s="109" t="s">
        <v>72</v>
      </c>
      <c r="G120" s="104"/>
      <c r="H120" s="147">
        <v>15</v>
      </c>
      <c r="I120" s="147"/>
      <c r="J120" s="148"/>
      <c r="K120" s="147">
        <v>15</v>
      </c>
      <c r="L120" s="32"/>
      <c r="M120" s="251"/>
    </row>
    <row r="121" spans="2:13" ht="19.149999999999999" customHeight="1" outlineLevel="1" collapsed="1" x14ac:dyDescent="0.25">
      <c r="B121" s="113" t="s">
        <v>84</v>
      </c>
      <c r="C121" s="150"/>
      <c r="D121" s="242">
        <f>SUM(D105:D120)</f>
        <v>7463</v>
      </c>
      <c r="E121" s="242">
        <f t="shared" ref="E121:M121" si="29">SUM(E105:E120)</f>
        <v>7843</v>
      </c>
      <c r="F121" s="242">
        <f t="shared" si="29"/>
        <v>0</v>
      </c>
      <c r="G121" s="242">
        <f t="shared" si="29"/>
        <v>7463</v>
      </c>
      <c r="H121" s="242">
        <f t="shared" si="29"/>
        <v>380</v>
      </c>
      <c r="I121" s="242">
        <f t="shared" si="29"/>
        <v>6510</v>
      </c>
      <c r="J121" s="242">
        <f>SUM(J105:J120)/15</f>
        <v>86.743115052145285</v>
      </c>
      <c r="K121" s="242">
        <f t="shared" si="29"/>
        <v>6359</v>
      </c>
      <c r="L121" s="242">
        <f>SUM(L105:L120)/15</f>
        <v>80.505811163114259</v>
      </c>
      <c r="M121" s="246">
        <f t="shared" si="29"/>
        <v>2283</v>
      </c>
    </row>
    <row r="122" spans="2:13" ht="19.149999999999999" hidden="1" customHeight="1" outlineLevel="2" x14ac:dyDescent="0.25">
      <c r="B122" s="111" t="s">
        <v>85</v>
      </c>
      <c r="C122" s="152">
        <v>1</v>
      </c>
      <c r="D122" s="108">
        <v>646</v>
      </c>
      <c r="E122" s="148">
        <f>G122+H122</f>
        <v>765</v>
      </c>
      <c r="F122" s="147" t="s">
        <v>73</v>
      </c>
      <c r="G122" s="108">
        <v>646</v>
      </c>
      <c r="H122" s="147">
        <v>119</v>
      </c>
      <c r="I122" s="147">
        <v>646</v>
      </c>
      <c r="J122" s="148">
        <f>(I122/G122)*100</f>
        <v>100</v>
      </c>
      <c r="K122" s="147">
        <v>525</v>
      </c>
      <c r="L122" s="32">
        <f t="shared" si="22"/>
        <v>68.627450980392155</v>
      </c>
      <c r="M122" s="251">
        <v>200</v>
      </c>
    </row>
    <row r="123" spans="2:13" ht="19.149999999999999" hidden="1" customHeight="1" outlineLevel="2" x14ac:dyDescent="0.25">
      <c r="B123" s="111" t="s">
        <v>85</v>
      </c>
      <c r="C123" s="152">
        <v>2</v>
      </c>
      <c r="D123" s="108">
        <v>559</v>
      </c>
      <c r="E123" s="148">
        <f t="shared" ref="E123:E130" si="30">G123+H123</f>
        <v>572</v>
      </c>
      <c r="F123" s="147" t="s">
        <v>73</v>
      </c>
      <c r="G123" s="108">
        <v>559</v>
      </c>
      <c r="H123" s="147">
        <v>13</v>
      </c>
      <c r="I123" s="147">
        <v>559</v>
      </c>
      <c r="J123" s="148">
        <f>(I123/G123)*100</f>
        <v>100</v>
      </c>
      <c r="K123" s="147">
        <v>572</v>
      </c>
      <c r="L123" s="32">
        <f t="shared" si="22"/>
        <v>100</v>
      </c>
      <c r="M123" s="251">
        <v>0</v>
      </c>
    </row>
    <row r="124" spans="2:13" ht="19.149999999999999" hidden="1" customHeight="1" outlineLevel="2" x14ac:dyDescent="0.25">
      <c r="B124" s="111" t="s">
        <v>85</v>
      </c>
      <c r="C124" s="152">
        <v>3</v>
      </c>
      <c r="D124" s="108">
        <v>652</v>
      </c>
      <c r="E124" s="148">
        <f t="shared" si="30"/>
        <v>666</v>
      </c>
      <c r="F124" s="109" t="s">
        <v>72</v>
      </c>
      <c r="G124" s="108">
        <v>652</v>
      </c>
      <c r="H124" s="147">
        <v>14</v>
      </c>
      <c r="I124" s="147">
        <v>555</v>
      </c>
      <c r="J124" s="148">
        <f t="shared" ref="J124:J130" si="31">(I124/G124)*100</f>
        <v>85.122699386503058</v>
      </c>
      <c r="K124" s="147">
        <v>499</v>
      </c>
      <c r="L124" s="32">
        <f t="shared" si="22"/>
        <v>74.924924924924923</v>
      </c>
      <c r="M124" s="251">
        <v>0</v>
      </c>
    </row>
    <row r="125" spans="2:13" ht="19.149999999999999" hidden="1" customHeight="1" outlineLevel="2" x14ac:dyDescent="0.25">
      <c r="B125" s="111" t="s">
        <v>85</v>
      </c>
      <c r="C125" s="152">
        <v>4</v>
      </c>
      <c r="D125" s="108">
        <v>534</v>
      </c>
      <c r="E125" s="148">
        <f t="shared" si="30"/>
        <v>548</v>
      </c>
      <c r="F125" s="109" t="s">
        <v>72</v>
      </c>
      <c r="G125" s="108">
        <v>534</v>
      </c>
      <c r="H125" s="147">
        <v>14</v>
      </c>
      <c r="I125" s="147">
        <v>494</v>
      </c>
      <c r="J125" s="148">
        <f t="shared" si="31"/>
        <v>92.509363295880149</v>
      </c>
      <c r="K125" s="147">
        <v>475</v>
      </c>
      <c r="L125" s="32">
        <f t="shared" si="22"/>
        <v>86.678832116788314</v>
      </c>
      <c r="M125" s="251">
        <v>0</v>
      </c>
    </row>
    <row r="126" spans="2:13" ht="19.149999999999999" hidden="1" customHeight="1" outlineLevel="2" x14ac:dyDescent="0.25">
      <c r="B126" s="111" t="s">
        <v>85</v>
      </c>
      <c r="C126" s="152">
        <v>5</v>
      </c>
      <c r="D126" s="108">
        <v>525</v>
      </c>
      <c r="E126" s="148">
        <f t="shared" si="30"/>
        <v>536</v>
      </c>
      <c r="F126" s="109" t="s">
        <v>72</v>
      </c>
      <c r="G126" s="108">
        <v>525</v>
      </c>
      <c r="H126" s="147">
        <v>11</v>
      </c>
      <c r="I126" s="147">
        <v>415</v>
      </c>
      <c r="J126" s="148">
        <f t="shared" si="31"/>
        <v>79.047619047619051</v>
      </c>
      <c r="K126" s="147">
        <v>401</v>
      </c>
      <c r="L126" s="32">
        <f t="shared" si="22"/>
        <v>74.81343283582089</v>
      </c>
      <c r="M126" s="251">
        <v>20</v>
      </c>
    </row>
    <row r="127" spans="2:13" ht="19.149999999999999" hidden="1" customHeight="1" outlineLevel="2" x14ac:dyDescent="0.25">
      <c r="B127" s="111" t="s">
        <v>85</v>
      </c>
      <c r="C127" s="152">
        <v>6</v>
      </c>
      <c r="D127" s="108">
        <v>570</v>
      </c>
      <c r="E127" s="148">
        <f t="shared" si="30"/>
        <v>582</v>
      </c>
      <c r="F127" s="109" t="s">
        <v>72</v>
      </c>
      <c r="G127" s="108">
        <v>570</v>
      </c>
      <c r="H127" s="115">
        <v>12</v>
      </c>
      <c r="I127" s="115">
        <v>420</v>
      </c>
      <c r="J127" s="148">
        <f t="shared" si="31"/>
        <v>73.68421052631578</v>
      </c>
      <c r="K127" s="147">
        <v>417</v>
      </c>
      <c r="L127" s="32">
        <f t="shared" si="22"/>
        <v>71.649484536082468</v>
      </c>
      <c r="M127" s="251">
        <v>0</v>
      </c>
    </row>
    <row r="128" spans="2:13" ht="19.149999999999999" hidden="1" customHeight="1" outlineLevel="2" x14ac:dyDescent="0.25">
      <c r="B128" s="111" t="s">
        <v>85</v>
      </c>
      <c r="C128" s="152">
        <v>7</v>
      </c>
      <c r="D128" s="108">
        <v>476</v>
      </c>
      <c r="E128" s="148">
        <f t="shared" si="30"/>
        <v>485</v>
      </c>
      <c r="F128" s="147" t="s">
        <v>73</v>
      </c>
      <c r="G128" s="108">
        <v>476</v>
      </c>
      <c r="H128" s="147">
        <v>9</v>
      </c>
      <c r="I128" s="147">
        <v>476</v>
      </c>
      <c r="J128" s="148">
        <f t="shared" si="31"/>
        <v>100</v>
      </c>
      <c r="K128" s="147">
        <v>389</v>
      </c>
      <c r="L128" s="32">
        <f t="shared" si="22"/>
        <v>80.206185567010309</v>
      </c>
      <c r="M128" s="251">
        <v>0</v>
      </c>
    </row>
    <row r="129" spans="2:13" ht="19.149999999999999" hidden="1" customHeight="1" outlineLevel="2" x14ac:dyDescent="0.25">
      <c r="B129" s="111" t="s">
        <v>85</v>
      </c>
      <c r="C129" s="152">
        <v>8</v>
      </c>
      <c r="D129" s="108">
        <v>521</v>
      </c>
      <c r="E129" s="148">
        <f t="shared" si="30"/>
        <v>532</v>
      </c>
      <c r="F129" s="109" t="s">
        <v>72</v>
      </c>
      <c r="G129" s="108">
        <v>521</v>
      </c>
      <c r="H129" s="147">
        <v>11</v>
      </c>
      <c r="I129" s="147">
        <v>465</v>
      </c>
      <c r="J129" s="148">
        <f t="shared" si="31"/>
        <v>89.251439539347416</v>
      </c>
      <c r="K129" s="147">
        <v>403</v>
      </c>
      <c r="L129" s="32">
        <f t="shared" si="22"/>
        <v>75.751879699248121</v>
      </c>
      <c r="M129" s="251">
        <v>0</v>
      </c>
    </row>
    <row r="130" spans="2:13" ht="19.149999999999999" hidden="1" customHeight="1" outlineLevel="2" x14ac:dyDescent="0.25">
      <c r="B130" s="111" t="s">
        <v>85</v>
      </c>
      <c r="C130" s="152">
        <v>9</v>
      </c>
      <c r="D130" s="108">
        <v>467</v>
      </c>
      <c r="E130" s="148">
        <f t="shared" si="30"/>
        <v>477</v>
      </c>
      <c r="F130" s="109" t="s">
        <v>72</v>
      </c>
      <c r="G130" s="108">
        <v>467</v>
      </c>
      <c r="H130" s="147">
        <v>10</v>
      </c>
      <c r="I130" s="147">
        <v>395</v>
      </c>
      <c r="J130" s="148">
        <f t="shared" si="31"/>
        <v>84.582441113490361</v>
      </c>
      <c r="K130" s="147">
        <v>405</v>
      </c>
      <c r="L130" s="32">
        <f t="shared" si="22"/>
        <v>84.905660377358487</v>
      </c>
      <c r="M130" s="251">
        <v>0</v>
      </c>
    </row>
    <row r="131" spans="2:13" ht="19.149999999999999" hidden="1" customHeight="1" outlineLevel="2" x14ac:dyDescent="0.25">
      <c r="B131" s="111" t="s">
        <v>85</v>
      </c>
      <c r="C131" s="152" t="s">
        <v>14</v>
      </c>
      <c r="D131" s="104"/>
      <c r="E131" s="148"/>
      <c r="F131" s="109" t="s">
        <v>72</v>
      </c>
      <c r="G131" s="104"/>
      <c r="H131" s="147"/>
      <c r="I131" s="147"/>
      <c r="J131" s="148"/>
      <c r="K131" s="147">
        <v>10</v>
      </c>
      <c r="L131" s="32"/>
      <c r="M131" s="251"/>
    </row>
    <row r="132" spans="2:13" ht="19.149999999999999" customHeight="1" outlineLevel="1" collapsed="1" x14ac:dyDescent="0.25">
      <c r="B132" s="113" t="s">
        <v>85</v>
      </c>
      <c r="C132" s="150"/>
      <c r="D132" s="242">
        <f>SUM(D122:D131)</f>
        <v>4950</v>
      </c>
      <c r="E132" s="242">
        <f t="shared" ref="E132:M132" si="32">SUM(E122:E131)</f>
        <v>5163</v>
      </c>
      <c r="F132" s="242">
        <f t="shared" si="32"/>
        <v>0</v>
      </c>
      <c r="G132" s="242">
        <f t="shared" si="32"/>
        <v>4950</v>
      </c>
      <c r="H132" s="242">
        <f t="shared" si="32"/>
        <v>213</v>
      </c>
      <c r="I132" s="242">
        <f t="shared" si="32"/>
        <v>4425</v>
      </c>
      <c r="J132" s="242">
        <f>SUM(J122:J131)/9</f>
        <v>89.355308101017314</v>
      </c>
      <c r="K132" s="242">
        <f t="shared" si="32"/>
        <v>4096</v>
      </c>
      <c r="L132" s="242">
        <f>SUM(L122:L131)/9</f>
        <v>79.728650115291728</v>
      </c>
      <c r="M132" s="246">
        <f t="shared" si="32"/>
        <v>220</v>
      </c>
    </row>
    <row r="133" spans="2:13" ht="19.149999999999999" hidden="1" customHeight="1" outlineLevel="2" x14ac:dyDescent="0.25">
      <c r="B133" s="111" t="s">
        <v>86</v>
      </c>
      <c r="C133" s="152">
        <v>1</v>
      </c>
      <c r="D133" s="108">
        <v>535</v>
      </c>
      <c r="E133" s="104">
        <f>G133+H133</f>
        <v>546</v>
      </c>
      <c r="F133" s="109" t="s">
        <v>72</v>
      </c>
      <c r="G133" s="108">
        <v>535</v>
      </c>
      <c r="H133" s="109">
        <v>11</v>
      </c>
      <c r="I133" s="109">
        <v>488</v>
      </c>
      <c r="J133" s="104">
        <f>(I133/G133)*100</f>
        <v>91.214953271028037</v>
      </c>
      <c r="K133" s="109">
        <v>499</v>
      </c>
      <c r="L133" s="32">
        <f t="shared" si="22"/>
        <v>91.391941391941387</v>
      </c>
      <c r="M133" s="211">
        <v>625</v>
      </c>
    </row>
    <row r="134" spans="2:13" ht="19.149999999999999" hidden="1" customHeight="1" outlineLevel="2" x14ac:dyDescent="0.25">
      <c r="B134" s="111" t="s">
        <v>86</v>
      </c>
      <c r="C134" s="152">
        <v>2</v>
      </c>
      <c r="D134" s="108">
        <v>599</v>
      </c>
      <c r="E134" s="104">
        <f t="shared" ref="E134:E140" si="33">G134+H134</f>
        <v>611</v>
      </c>
      <c r="F134" s="109" t="s">
        <v>72</v>
      </c>
      <c r="G134" s="108">
        <v>599</v>
      </c>
      <c r="H134" s="109">
        <v>12</v>
      </c>
      <c r="I134" s="109">
        <v>489</v>
      </c>
      <c r="J134" s="104">
        <f>(I134/G134)*100</f>
        <v>81.636060100166944</v>
      </c>
      <c r="K134" s="109">
        <v>301</v>
      </c>
      <c r="L134" s="32">
        <f t="shared" si="22"/>
        <v>49.263502454991816</v>
      </c>
      <c r="M134" s="211">
        <v>0</v>
      </c>
    </row>
    <row r="135" spans="2:13" ht="19.149999999999999" hidden="1" customHeight="1" outlineLevel="2" x14ac:dyDescent="0.25">
      <c r="B135" s="111" t="s">
        <v>86</v>
      </c>
      <c r="C135" s="152">
        <v>3</v>
      </c>
      <c r="D135" s="108">
        <v>563</v>
      </c>
      <c r="E135" s="104">
        <f t="shared" si="33"/>
        <v>702</v>
      </c>
      <c r="F135" s="109" t="s">
        <v>118</v>
      </c>
      <c r="G135" s="108">
        <v>563</v>
      </c>
      <c r="H135" s="109">
        <v>139</v>
      </c>
      <c r="I135" s="109">
        <v>500</v>
      </c>
      <c r="J135" s="104">
        <f t="shared" ref="J135:J139" si="34">(I135/G135)*100</f>
        <v>88.80994671403198</v>
      </c>
      <c r="K135" s="109">
        <v>639</v>
      </c>
      <c r="L135" s="32">
        <f t="shared" si="22"/>
        <v>91.025641025641022</v>
      </c>
      <c r="M135" s="211">
        <v>400</v>
      </c>
    </row>
    <row r="136" spans="2:13" ht="19.149999999999999" hidden="1" customHeight="1" outlineLevel="2" x14ac:dyDescent="0.25">
      <c r="B136" s="111" t="s">
        <v>86</v>
      </c>
      <c r="C136" s="152">
        <v>4</v>
      </c>
      <c r="D136" s="108">
        <v>505</v>
      </c>
      <c r="E136" s="104">
        <f t="shared" si="33"/>
        <v>534</v>
      </c>
      <c r="F136" s="109" t="s">
        <v>73</v>
      </c>
      <c r="G136" s="108">
        <v>505</v>
      </c>
      <c r="H136" s="109">
        <v>29</v>
      </c>
      <c r="I136" s="109">
        <v>490</v>
      </c>
      <c r="J136" s="104">
        <f t="shared" si="34"/>
        <v>97.029702970297024</v>
      </c>
      <c r="K136" s="109">
        <v>517</v>
      </c>
      <c r="L136" s="32">
        <f t="shared" si="22"/>
        <v>96.816479400749074</v>
      </c>
      <c r="M136" s="211">
        <v>0</v>
      </c>
    </row>
    <row r="137" spans="2:13" ht="19.149999999999999" hidden="1" customHeight="1" outlineLevel="2" x14ac:dyDescent="0.25">
      <c r="B137" s="111" t="s">
        <v>86</v>
      </c>
      <c r="C137" s="152">
        <v>5</v>
      </c>
      <c r="D137" s="108">
        <v>535</v>
      </c>
      <c r="E137" s="104">
        <f t="shared" si="33"/>
        <v>541</v>
      </c>
      <c r="F137" s="109" t="s">
        <v>72</v>
      </c>
      <c r="G137" s="108">
        <v>535</v>
      </c>
      <c r="H137" s="109">
        <v>6</v>
      </c>
      <c r="I137" s="109">
        <v>535</v>
      </c>
      <c r="J137" s="104">
        <f t="shared" si="34"/>
        <v>100</v>
      </c>
      <c r="K137" s="109">
        <v>495</v>
      </c>
      <c r="L137" s="32">
        <f t="shared" si="22"/>
        <v>91.497227356746762</v>
      </c>
      <c r="M137" s="211">
        <v>0</v>
      </c>
    </row>
    <row r="138" spans="2:13" ht="19.149999999999999" hidden="1" customHeight="1" outlineLevel="2" x14ac:dyDescent="0.25">
      <c r="B138" s="111" t="s">
        <v>86</v>
      </c>
      <c r="C138" s="152">
        <v>6</v>
      </c>
      <c r="D138" s="108">
        <v>561</v>
      </c>
      <c r="E138" s="104">
        <f t="shared" si="33"/>
        <v>604</v>
      </c>
      <c r="F138" s="109" t="s">
        <v>119</v>
      </c>
      <c r="G138" s="108">
        <v>561</v>
      </c>
      <c r="H138" s="109">
        <v>43</v>
      </c>
      <c r="I138" s="109">
        <v>401</v>
      </c>
      <c r="J138" s="104">
        <f t="shared" si="34"/>
        <v>71.479500891265602</v>
      </c>
      <c r="K138" s="109">
        <v>442</v>
      </c>
      <c r="L138" s="32">
        <f t="shared" si="22"/>
        <v>73.178807947019862</v>
      </c>
      <c r="M138" s="211">
        <v>0</v>
      </c>
    </row>
    <row r="139" spans="2:13" ht="19.149999999999999" hidden="1" customHeight="1" outlineLevel="2" x14ac:dyDescent="0.25">
      <c r="B139" s="111" t="s">
        <v>86</v>
      </c>
      <c r="C139" s="152">
        <v>7</v>
      </c>
      <c r="D139" s="108">
        <v>489</v>
      </c>
      <c r="E139" s="104">
        <f t="shared" si="33"/>
        <v>499</v>
      </c>
      <c r="F139" s="109" t="s">
        <v>120</v>
      </c>
      <c r="G139" s="108">
        <v>489</v>
      </c>
      <c r="H139" s="109">
        <v>10</v>
      </c>
      <c r="I139" s="109">
        <v>352</v>
      </c>
      <c r="J139" s="104">
        <f t="shared" si="34"/>
        <v>71.983640081799592</v>
      </c>
      <c r="K139" s="109">
        <v>340</v>
      </c>
      <c r="L139" s="32">
        <f t="shared" si="22"/>
        <v>68.136272545090179</v>
      </c>
      <c r="M139" s="211">
        <v>0</v>
      </c>
    </row>
    <row r="140" spans="2:13" ht="19.149999999999999" hidden="1" customHeight="1" outlineLevel="2" x14ac:dyDescent="0.25">
      <c r="B140" s="111" t="s">
        <v>86</v>
      </c>
      <c r="C140" s="152" t="s">
        <v>14</v>
      </c>
      <c r="D140" s="104"/>
      <c r="E140" s="104">
        <f t="shared" si="33"/>
        <v>8</v>
      </c>
      <c r="F140" s="109">
        <v>0</v>
      </c>
      <c r="G140" s="104"/>
      <c r="H140" s="109">
        <v>8</v>
      </c>
      <c r="I140" s="109"/>
      <c r="J140" s="104"/>
      <c r="K140" s="109">
        <v>8</v>
      </c>
      <c r="L140" s="32"/>
      <c r="M140" s="211"/>
    </row>
    <row r="141" spans="2:13" ht="19.149999999999999" customHeight="1" outlineLevel="1" collapsed="1" x14ac:dyDescent="0.25">
      <c r="B141" s="113" t="s">
        <v>86</v>
      </c>
      <c r="C141" s="150"/>
      <c r="D141" s="242">
        <f>SUM(D133:D140)</f>
        <v>3787</v>
      </c>
      <c r="E141" s="242">
        <f t="shared" ref="E141:M141" si="35">SUM(E133:E140)</f>
        <v>4045</v>
      </c>
      <c r="F141" s="242">
        <f t="shared" si="35"/>
        <v>0</v>
      </c>
      <c r="G141" s="242">
        <f t="shared" si="35"/>
        <v>3787</v>
      </c>
      <c r="H141" s="242">
        <f t="shared" si="35"/>
        <v>258</v>
      </c>
      <c r="I141" s="242">
        <f t="shared" si="35"/>
        <v>3255</v>
      </c>
      <c r="J141" s="242">
        <f>SUM(J133:J140)/7</f>
        <v>86.021972004084162</v>
      </c>
      <c r="K141" s="242">
        <f t="shared" si="35"/>
        <v>3241</v>
      </c>
      <c r="L141" s="242">
        <f>SUM(L133:L140)/7</f>
        <v>80.187124588882867</v>
      </c>
      <c r="M141" s="246">
        <f t="shared" si="35"/>
        <v>1025</v>
      </c>
    </row>
    <row r="142" spans="2:13" ht="19.149999999999999" hidden="1" customHeight="1" outlineLevel="2" x14ac:dyDescent="0.25">
      <c r="B142" s="111" t="s">
        <v>87</v>
      </c>
      <c r="C142" s="152">
        <v>1</v>
      </c>
      <c r="D142" s="108">
        <v>487</v>
      </c>
      <c r="E142" s="104">
        <f>G142+H142</f>
        <v>500</v>
      </c>
      <c r="F142" s="109" t="s">
        <v>72</v>
      </c>
      <c r="G142" s="108">
        <v>487</v>
      </c>
      <c r="H142" s="109">
        <v>13</v>
      </c>
      <c r="I142" s="109">
        <v>441</v>
      </c>
      <c r="J142" s="104">
        <f>(I142/G142)*100</f>
        <v>90.554414784394254</v>
      </c>
      <c r="K142" s="109">
        <v>454</v>
      </c>
      <c r="L142" s="32">
        <f t="shared" ref="L142:L203" si="36">(K142/E142)*100</f>
        <v>90.8</v>
      </c>
      <c r="M142" s="211">
        <v>0</v>
      </c>
    </row>
    <row r="143" spans="2:13" ht="19.149999999999999" hidden="1" customHeight="1" outlineLevel="2" x14ac:dyDescent="0.25">
      <c r="B143" s="111" t="s">
        <v>87</v>
      </c>
      <c r="C143" s="152">
        <v>2</v>
      </c>
      <c r="D143" s="108">
        <v>452</v>
      </c>
      <c r="E143" s="104">
        <f t="shared" ref="E143:E161" si="37">G143+H143</f>
        <v>461</v>
      </c>
      <c r="F143" s="109" t="s">
        <v>72</v>
      </c>
      <c r="G143" s="108">
        <v>452</v>
      </c>
      <c r="H143" s="109">
        <v>9</v>
      </c>
      <c r="I143" s="109">
        <v>435</v>
      </c>
      <c r="J143" s="104">
        <f>(I143/G143)*100</f>
        <v>96.238938053097343</v>
      </c>
      <c r="K143" s="109">
        <v>411</v>
      </c>
      <c r="L143" s="32">
        <f t="shared" si="36"/>
        <v>89.15401301518439</v>
      </c>
      <c r="M143" s="211">
        <v>60</v>
      </c>
    </row>
    <row r="144" spans="2:13" ht="19.149999999999999" hidden="1" customHeight="1" outlineLevel="2" x14ac:dyDescent="0.25">
      <c r="B144" s="111" t="s">
        <v>87</v>
      </c>
      <c r="C144" s="152">
        <v>3</v>
      </c>
      <c r="D144" s="108">
        <v>556</v>
      </c>
      <c r="E144" s="104">
        <f t="shared" si="37"/>
        <v>569</v>
      </c>
      <c r="F144" s="109" t="s">
        <v>110</v>
      </c>
      <c r="G144" s="108">
        <v>556</v>
      </c>
      <c r="H144" s="109">
        <v>13</v>
      </c>
      <c r="I144" s="109">
        <v>549</v>
      </c>
      <c r="J144" s="104">
        <f t="shared" ref="J144:J161" si="38">(I144/G144)*100</f>
        <v>98.741007194244602</v>
      </c>
      <c r="K144" s="109">
        <v>559</v>
      </c>
      <c r="L144" s="32">
        <f t="shared" si="36"/>
        <v>98.242530755711783</v>
      </c>
      <c r="M144" s="211">
        <v>0</v>
      </c>
    </row>
    <row r="145" spans="2:13" ht="19.149999999999999" hidden="1" customHeight="1" outlineLevel="2" x14ac:dyDescent="0.25">
      <c r="B145" s="111" t="s">
        <v>87</v>
      </c>
      <c r="C145" s="152">
        <v>4</v>
      </c>
      <c r="D145" s="108">
        <v>449</v>
      </c>
      <c r="E145" s="104">
        <f t="shared" si="37"/>
        <v>477</v>
      </c>
      <c r="F145" s="109" t="s">
        <v>73</v>
      </c>
      <c r="G145" s="108">
        <v>449</v>
      </c>
      <c r="H145" s="109">
        <v>28</v>
      </c>
      <c r="I145" s="109">
        <v>438</v>
      </c>
      <c r="J145" s="104">
        <f t="shared" si="38"/>
        <v>97.550111358574611</v>
      </c>
      <c r="K145" s="109">
        <v>458</v>
      </c>
      <c r="L145" s="32">
        <f t="shared" si="36"/>
        <v>96.016771488469601</v>
      </c>
      <c r="M145" s="211">
        <v>30</v>
      </c>
    </row>
    <row r="146" spans="2:13" ht="19.149999999999999" hidden="1" customHeight="1" outlineLevel="2" x14ac:dyDescent="0.25">
      <c r="B146" s="111" t="s">
        <v>87</v>
      </c>
      <c r="C146" s="152">
        <v>5</v>
      </c>
      <c r="D146" s="108">
        <v>474</v>
      </c>
      <c r="E146" s="104">
        <f t="shared" si="37"/>
        <v>476</v>
      </c>
      <c r="F146" s="109" t="s">
        <v>72</v>
      </c>
      <c r="G146" s="108">
        <v>474</v>
      </c>
      <c r="H146" s="109">
        <v>2</v>
      </c>
      <c r="I146" s="109">
        <v>463</v>
      </c>
      <c r="J146" s="104">
        <f t="shared" si="38"/>
        <v>97.679324894514764</v>
      </c>
      <c r="K146" s="109">
        <v>453</v>
      </c>
      <c r="L146" s="32">
        <f t="shared" si="36"/>
        <v>95.168067226890756</v>
      </c>
      <c r="M146" s="211">
        <v>0</v>
      </c>
    </row>
    <row r="147" spans="2:13" ht="19.149999999999999" hidden="1" customHeight="1" outlineLevel="2" x14ac:dyDescent="0.25">
      <c r="B147" s="111" t="s">
        <v>87</v>
      </c>
      <c r="C147" s="152">
        <v>6</v>
      </c>
      <c r="D147" s="108">
        <v>503</v>
      </c>
      <c r="E147" s="104">
        <f t="shared" si="37"/>
        <v>507</v>
      </c>
      <c r="F147" s="109" t="s">
        <v>73</v>
      </c>
      <c r="G147" s="108">
        <v>503</v>
      </c>
      <c r="H147" s="109">
        <v>4</v>
      </c>
      <c r="I147" s="109">
        <v>503</v>
      </c>
      <c r="J147" s="104">
        <f t="shared" si="38"/>
        <v>100</v>
      </c>
      <c r="K147" s="109">
        <v>506</v>
      </c>
      <c r="L147" s="32">
        <f t="shared" si="36"/>
        <v>99.802761341222876</v>
      </c>
      <c r="M147" s="211">
        <v>0</v>
      </c>
    </row>
    <row r="148" spans="2:13" ht="19.149999999999999" hidden="1" customHeight="1" outlineLevel="2" x14ac:dyDescent="0.25">
      <c r="B148" s="111" t="s">
        <v>87</v>
      </c>
      <c r="C148" s="152">
        <v>7</v>
      </c>
      <c r="D148" s="108">
        <v>379</v>
      </c>
      <c r="E148" s="104">
        <f t="shared" si="37"/>
        <v>391</v>
      </c>
      <c r="F148" s="109" t="s">
        <v>72</v>
      </c>
      <c r="G148" s="108">
        <v>379</v>
      </c>
      <c r="H148" s="109">
        <v>12</v>
      </c>
      <c r="I148" s="109">
        <v>347</v>
      </c>
      <c r="J148" s="104">
        <f t="shared" si="38"/>
        <v>91.556728232189982</v>
      </c>
      <c r="K148" s="109">
        <v>326</v>
      </c>
      <c r="L148" s="32">
        <f t="shared" si="36"/>
        <v>83.375959079283888</v>
      </c>
      <c r="M148" s="211">
        <v>326</v>
      </c>
    </row>
    <row r="149" spans="2:13" ht="19.149999999999999" hidden="1" customHeight="1" outlineLevel="2" x14ac:dyDescent="0.25">
      <c r="B149" s="111" t="s">
        <v>87</v>
      </c>
      <c r="C149" s="152">
        <v>8</v>
      </c>
      <c r="D149" s="108">
        <v>606</v>
      </c>
      <c r="E149" s="104">
        <f t="shared" si="37"/>
        <v>606</v>
      </c>
      <c r="F149" s="109" t="s">
        <v>72</v>
      </c>
      <c r="G149" s="108">
        <v>606</v>
      </c>
      <c r="H149" s="109">
        <v>0</v>
      </c>
      <c r="I149" s="109">
        <v>405</v>
      </c>
      <c r="J149" s="104">
        <f t="shared" si="38"/>
        <v>66.831683168316829</v>
      </c>
      <c r="K149" s="109">
        <v>405</v>
      </c>
      <c r="L149" s="32">
        <f t="shared" si="36"/>
        <v>66.831683168316829</v>
      </c>
      <c r="M149" s="211">
        <v>0</v>
      </c>
    </row>
    <row r="150" spans="2:13" ht="19.149999999999999" hidden="1" customHeight="1" outlineLevel="2" x14ac:dyDescent="0.25">
      <c r="B150" s="111" t="s">
        <v>87</v>
      </c>
      <c r="C150" s="152">
        <v>9</v>
      </c>
      <c r="D150" s="108">
        <v>501</v>
      </c>
      <c r="E150" s="104">
        <f t="shared" si="37"/>
        <v>508</v>
      </c>
      <c r="F150" s="109" t="s">
        <v>73</v>
      </c>
      <c r="G150" s="108">
        <v>501</v>
      </c>
      <c r="H150" s="109">
        <v>7</v>
      </c>
      <c r="I150" s="109">
        <v>501</v>
      </c>
      <c r="J150" s="104">
        <f t="shared" si="38"/>
        <v>100</v>
      </c>
      <c r="K150" s="109">
        <v>393</v>
      </c>
      <c r="L150" s="32">
        <f t="shared" si="36"/>
        <v>77.362204724409452</v>
      </c>
      <c r="M150" s="211">
        <v>100</v>
      </c>
    </row>
    <row r="151" spans="2:13" ht="19.149999999999999" hidden="1" customHeight="1" outlineLevel="2" x14ac:dyDescent="0.25">
      <c r="B151" s="111" t="s">
        <v>87</v>
      </c>
      <c r="C151" s="152">
        <v>10</v>
      </c>
      <c r="D151" s="108">
        <v>455</v>
      </c>
      <c r="E151" s="104">
        <f t="shared" si="37"/>
        <v>464</v>
      </c>
      <c r="F151" s="109" t="s">
        <v>72</v>
      </c>
      <c r="G151" s="108">
        <v>455</v>
      </c>
      <c r="H151" s="109">
        <v>9</v>
      </c>
      <c r="I151" s="109">
        <v>424</v>
      </c>
      <c r="J151" s="104">
        <f t="shared" si="38"/>
        <v>93.186813186813183</v>
      </c>
      <c r="K151" s="109">
        <v>409</v>
      </c>
      <c r="L151" s="32">
        <f t="shared" si="36"/>
        <v>88.146551724137936</v>
      </c>
      <c r="M151" s="211">
        <v>0</v>
      </c>
    </row>
    <row r="152" spans="2:13" ht="19.149999999999999" hidden="1" customHeight="1" outlineLevel="2" x14ac:dyDescent="0.25">
      <c r="B152" s="111" t="s">
        <v>87</v>
      </c>
      <c r="C152" s="152">
        <v>11</v>
      </c>
      <c r="D152" s="108">
        <v>536</v>
      </c>
      <c r="E152" s="104">
        <f t="shared" si="37"/>
        <v>547</v>
      </c>
      <c r="F152" s="109" t="s">
        <v>72</v>
      </c>
      <c r="G152" s="108">
        <v>536</v>
      </c>
      <c r="H152" s="109">
        <v>11</v>
      </c>
      <c r="I152" s="109">
        <v>511</v>
      </c>
      <c r="J152" s="104">
        <f t="shared" si="38"/>
        <v>95.335820895522389</v>
      </c>
      <c r="K152" s="109">
        <v>476</v>
      </c>
      <c r="L152" s="32">
        <f t="shared" si="36"/>
        <v>87.020109689213896</v>
      </c>
      <c r="M152" s="211">
        <v>0</v>
      </c>
    </row>
    <row r="153" spans="2:13" ht="19.149999999999999" hidden="1" customHeight="1" outlineLevel="2" x14ac:dyDescent="0.25">
      <c r="B153" s="111" t="s">
        <v>87</v>
      </c>
      <c r="C153" s="152">
        <v>12</v>
      </c>
      <c r="D153" s="108">
        <v>518</v>
      </c>
      <c r="E153" s="104">
        <f t="shared" si="37"/>
        <v>528</v>
      </c>
      <c r="F153" s="109" t="s">
        <v>72</v>
      </c>
      <c r="G153" s="108">
        <v>518</v>
      </c>
      <c r="H153" s="109">
        <v>10</v>
      </c>
      <c r="I153" s="109">
        <v>499</v>
      </c>
      <c r="J153" s="104">
        <f t="shared" si="38"/>
        <v>96.332046332046332</v>
      </c>
      <c r="K153" s="109">
        <v>509</v>
      </c>
      <c r="L153" s="32">
        <f t="shared" si="36"/>
        <v>96.401515151515156</v>
      </c>
      <c r="M153" s="211">
        <v>0</v>
      </c>
    </row>
    <row r="154" spans="2:13" ht="19.149999999999999" hidden="1" customHeight="1" outlineLevel="2" x14ac:dyDescent="0.25">
      <c r="B154" s="111" t="s">
        <v>87</v>
      </c>
      <c r="C154" s="152">
        <v>13</v>
      </c>
      <c r="D154" s="108">
        <v>450</v>
      </c>
      <c r="E154" s="104">
        <f t="shared" si="37"/>
        <v>475</v>
      </c>
      <c r="F154" s="109" t="s">
        <v>73</v>
      </c>
      <c r="G154" s="108">
        <v>450</v>
      </c>
      <c r="H154" s="109">
        <v>25</v>
      </c>
      <c r="I154" s="109">
        <v>450</v>
      </c>
      <c r="J154" s="104">
        <f t="shared" si="38"/>
        <v>100</v>
      </c>
      <c r="K154" s="109">
        <v>472</v>
      </c>
      <c r="L154" s="32">
        <f t="shared" si="36"/>
        <v>99.368421052631589</v>
      </c>
      <c r="M154" s="211">
        <v>0</v>
      </c>
    </row>
    <row r="155" spans="2:13" ht="19.149999999999999" hidden="1" customHeight="1" outlineLevel="2" x14ac:dyDescent="0.25">
      <c r="B155" s="111" t="s">
        <v>87</v>
      </c>
      <c r="C155" s="152">
        <v>14</v>
      </c>
      <c r="D155" s="108">
        <v>539</v>
      </c>
      <c r="E155" s="104">
        <f t="shared" si="37"/>
        <v>551</v>
      </c>
      <c r="F155" s="109" t="s">
        <v>72</v>
      </c>
      <c r="G155" s="108">
        <v>539</v>
      </c>
      <c r="H155" s="109">
        <v>12</v>
      </c>
      <c r="I155" s="109">
        <v>388</v>
      </c>
      <c r="J155" s="104">
        <f t="shared" si="38"/>
        <v>71.98515769944342</v>
      </c>
      <c r="K155" s="109">
        <v>400</v>
      </c>
      <c r="L155" s="32">
        <f t="shared" si="36"/>
        <v>72.595281306715066</v>
      </c>
      <c r="M155" s="211">
        <v>0</v>
      </c>
    </row>
    <row r="156" spans="2:13" ht="19.149999999999999" hidden="1" customHeight="1" outlineLevel="2" x14ac:dyDescent="0.25">
      <c r="B156" s="111" t="s">
        <v>87</v>
      </c>
      <c r="C156" s="152">
        <v>15</v>
      </c>
      <c r="D156" s="108">
        <v>528</v>
      </c>
      <c r="E156" s="104">
        <f t="shared" si="37"/>
        <v>540</v>
      </c>
      <c r="F156" s="109" t="s">
        <v>72</v>
      </c>
      <c r="G156" s="108">
        <v>528</v>
      </c>
      <c r="H156" s="109">
        <v>12</v>
      </c>
      <c r="I156" s="109">
        <v>478</v>
      </c>
      <c r="J156" s="104">
        <f t="shared" si="38"/>
        <v>90.530303030303031</v>
      </c>
      <c r="K156" s="109">
        <v>490</v>
      </c>
      <c r="L156" s="32">
        <f t="shared" si="36"/>
        <v>90.740740740740748</v>
      </c>
      <c r="M156" s="211">
        <v>0</v>
      </c>
    </row>
    <row r="157" spans="2:13" ht="19.149999999999999" hidden="1" customHeight="1" outlineLevel="2" x14ac:dyDescent="0.25">
      <c r="B157" s="111" t="s">
        <v>87</v>
      </c>
      <c r="C157" s="152">
        <v>16</v>
      </c>
      <c r="D157" s="108">
        <v>459</v>
      </c>
      <c r="E157" s="104">
        <f t="shared" si="37"/>
        <v>464</v>
      </c>
      <c r="F157" s="109" t="s">
        <v>73</v>
      </c>
      <c r="G157" s="108">
        <v>459</v>
      </c>
      <c r="H157" s="109">
        <v>5</v>
      </c>
      <c r="I157" s="109">
        <v>425</v>
      </c>
      <c r="J157" s="104">
        <f t="shared" si="38"/>
        <v>92.592592592592595</v>
      </c>
      <c r="K157" s="109">
        <v>430</v>
      </c>
      <c r="L157" s="32">
        <f t="shared" si="36"/>
        <v>92.672413793103445</v>
      </c>
      <c r="M157" s="211">
        <v>0</v>
      </c>
    </row>
    <row r="158" spans="2:13" ht="19.149999999999999" hidden="1" customHeight="1" outlineLevel="2" x14ac:dyDescent="0.25">
      <c r="B158" s="111" t="s">
        <v>87</v>
      </c>
      <c r="C158" s="152">
        <v>17</v>
      </c>
      <c r="D158" s="108">
        <v>443</v>
      </c>
      <c r="E158" s="104">
        <f t="shared" si="37"/>
        <v>452</v>
      </c>
      <c r="F158" s="109" t="s">
        <v>72</v>
      </c>
      <c r="G158" s="108">
        <v>443</v>
      </c>
      <c r="H158" s="109">
        <v>9</v>
      </c>
      <c r="I158" s="109">
        <v>426</v>
      </c>
      <c r="J158" s="104">
        <f t="shared" si="38"/>
        <v>96.162528216704288</v>
      </c>
      <c r="K158" s="109">
        <v>364</v>
      </c>
      <c r="L158" s="32">
        <f t="shared" si="36"/>
        <v>80.530973451327441</v>
      </c>
      <c r="M158" s="211">
        <v>0</v>
      </c>
    </row>
    <row r="159" spans="2:13" ht="19.149999999999999" hidden="1" customHeight="1" outlineLevel="2" x14ac:dyDescent="0.25">
      <c r="B159" s="111" t="s">
        <v>87</v>
      </c>
      <c r="C159" s="152">
        <v>18</v>
      </c>
      <c r="D159" s="108">
        <v>517</v>
      </c>
      <c r="E159" s="104">
        <f t="shared" si="37"/>
        <v>528</v>
      </c>
      <c r="F159" s="109" t="s">
        <v>72</v>
      </c>
      <c r="G159" s="108">
        <v>517</v>
      </c>
      <c r="H159" s="109">
        <v>11</v>
      </c>
      <c r="I159" s="109">
        <v>517</v>
      </c>
      <c r="J159" s="104">
        <f t="shared" si="38"/>
        <v>100</v>
      </c>
      <c r="K159" s="109">
        <v>528</v>
      </c>
      <c r="L159" s="32">
        <f t="shared" si="36"/>
        <v>100</v>
      </c>
      <c r="M159" s="211">
        <v>40</v>
      </c>
    </row>
    <row r="160" spans="2:13" ht="19.149999999999999" hidden="1" customHeight="1" outlineLevel="2" x14ac:dyDescent="0.25">
      <c r="B160" s="111" t="s">
        <v>87</v>
      </c>
      <c r="C160" s="152">
        <v>19</v>
      </c>
      <c r="D160" s="108">
        <v>535</v>
      </c>
      <c r="E160" s="104">
        <f t="shared" si="37"/>
        <v>540</v>
      </c>
      <c r="F160" s="109" t="s">
        <v>73</v>
      </c>
      <c r="G160" s="108">
        <v>535</v>
      </c>
      <c r="H160" s="109">
        <v>5</v>
      </c>
      <c r="I160" s="109">
        <v>535</v>
      </c>
      <c r="J160" s="104">
        <f t="shared" si="38"/>
        <v>100</v>
      </c>
      <c r="K160" s="109">
        <v>540</v>
      </c>
      <c r="L160" s="32">
        <f t="shared" si="36"/>
        <v>100</v>
      </c>
      <c r="M160" s="211">
        <v>0</v>
      </c>
    </row>
    <row r="161" spans="2:13" ht="19.149999999999999" hidden="1" customHeight="1" outlineLevel="2" x14ac:dyDescent="0.25">
      <c r="B161" s="111" t="s">
        <v>87</v>
      </c>
      <c r="C161" s="152">
        <v>20</v>
      </c>
      <c r="D161" s="108">
        <v>421</v>
      </c>
      <c r="E161" s="104">
        <f t="shared" si="37"/>
        <v>429</v>
      </c>
      <c r="F161" s="109" t="s">
        <v>72</v>
      </c>
      <c r="G161" s="108">
        <v>421</v>
      </c>
      <c r="H161" s="109">
        <v>8</v>
      </c>
      <c r="I161" s="109">
        <v>406</v>
      </c>
      <c r="J161" s="104">
        <f t="shared" si="38"/>
        <v>96.437054631828971</v>
      </c>
      <c r="K161" s="109">
        <v>413</v>
      </c>
      <c r="L161" s="32">
        <f t="shared" si="36"/>
        <v>96.270396270396276</v>
      </c>
      <c r="M161" s="211">
        <v>0</v>
      </c>
    </row>
    <row r="162" spans="2:13" ht="19.149999999999999" hidden="1" customHeight="1" outlineLevel="2" x14ac:dyDescent="0.25">
      <c r="B162" s="111" t="s">
        <v>87</v>
      </c>
      <c r="C162" s="152" t="s">
        <v>14</v>
      </c>
      <c r="D162" s="104"/>
      <c r="E162" s="104"/>
      <c r="F162" s="109"/>
      <c r="G162" s="104"/>
      <c r="H162" s="109"/>
      <c r="I162" s="109"/>
      <c r="J162" s="104"/>
      <c r="K162" s="109"/>
      <c r="L162" s="32"/>
      <c r="M162" s="211"/>
    </row>
    <row r="163" spans="2:13" ht="19.149999999999999" customHeight="1" outlineLevel="1" collapsed="1" x14ac:dyDescent="0.25">
      <c r="B163" s="113" t="s">
        <v>87</v>
      </c>
      <c r="C163" s="150"/>
      <c r="D163" s="242">
        <f>SUM(D142:D162)</f>
        <v>9808</v>
      </c>
      <c r="E163" s="242">
        <f t="shared" ref="E163:M163" si="39">SUM(E142:E162)</f>
        <v>10013</v>
      </c>
      <c r="F163" s="242">
        <f t="shared" si="39"/>
        <v>0</v>
      </c>
      <c r="G163" s="242">
        <f t="shared" si="39"/>
        <v>9808</v>
      </c>
      <c r="H163" s="242">
        <f t="shared" si="39"/>
        <v>205</v>
      </c>
      <c r="I163" s="242">
        <f t="shared" si="39"/>
        <v>9141</v>
      </c>
      <c r="J163" s="242">
        <f>SUM(J142:J162)/20</f>
        <v>93.585726213529313</v>
      </c>
      <c r="K163" s="242">
        <f t="shared" si="39"/>
        <v>8996</v>
      </c>
      <c r="L163" s="242">
        <f>SUM(L142:L162)/20</f>
        <v>90.025019698963575</v>
      </c>
      <c r="M163" s="246">
        <f t="shared" si="39"/>
        <v>556</v>
      </c>
    </row>
    <row r="164" spans="2:13" ht="19.149999999999999" hidden="1" customHeight="1" outlineLevel="2" x14ac:dyDescent="0.25">
      <c r="B164" s="111" t="s">
        <v>88</v>
      </c>
      <c r="C164" s="152">
        <v>1</v>
      </c>
      <c r="D164" s="108">
        <v>553</v>
      </c>
      <c r="E164" s="148">
        <f>G164+H164</f>
        <v>639</v>
      </c>
      <c r="F164" s="109" t="s">
        <v>72</v>
      </c>
      <c r="G164" s="108">
        <v>553</v>
      </c>
      <c r="H164" s="147">
        <v>86</v>
      </c>
      <c r="I164" s="147">
        <v>477</v>
      </c>
      <c r="J164" s="148">
        <f>(I164/G164)*100</f>
        <v>86.256781193490056</v>
      </c>
      <c r="K164" s="147">
        <v>562</v>
      </c>
      <c r="L164" s="32">
        <f t="shared" si="36"/>
        <v>87.949921752738661</v>
      </c>
      <c r="M164" s="251">
        <v>0</v>
      </c>
    </row>
    <row r="165" spans="2:13" ht="19.149999999999999" hidden="1" customHeight="1" outlineLevel="2" x14ac:dyDescent="0.25">
      <c r="B165" s="111" t="s">
        <v>88</v>
      </c>
      <c r="C165" s="152">
        <v>2</v>
      </c>
      <c r="D165" s="108">
        <v>418</v>
      </c>
      <c r="E165" s="148">
        <f t="shared" ref="E165:E204" si="40">G165+H165</f>
        <v>427</v>
      </c>
      <c r="F165" s="109" t="s">
        <v>72</v>
      </c>
      <c r="G165" s="108">
        <v>418</v>
      </c>
      <c r="H165" s="109">
        <v>9</v>
      </c>
      <c r="I165" s="109">
        <v>386</v>
      </c>
      <c r="J165" s="148">
        <f>(I165/G165)*100</f>
        <v>92.344497607655512</v>
      </c>
      <c r="K165" s="109">
        <v>395</v>
      </c>
      <c r="L165" s="32">
        <f t="shared" si="36"/>
        <v>92.505854800936774</v>
      </c>
      <c r="M165" s="211">
        <v>0</v>
      </c>
    </row>
    <row r="166" spans="2:13" ht="19.149999999999999" hidden="1" customHeight="1" outlineLevel="2" x14ac:dyDescent="0.25">
      <c r="B166" s="111" t="s">
        <v>88</v>
      </c>
      <c r="C166" s="152">
        <v>3</v>
      </c>
      <c r="D166" s="108">
        <v>527</v>
      </c>
      <c r="E166" s="148">
        <f t="shared" si="40"/>
        <v>539</v>
      </c>
      <c r="F166" s="109" t="s">
        <v>72</v>
      </c>
      <c r="G166" s="108">
        <v>527</v>
      </c>
      <c r="H166" s="147">
        <v>12</v>
      </c>
      <c r="I166" s="147">
        <v>473</v>
      </c>
      <c r="J166" s="148">
        <f t="shared" ref="J166:J204" si="41">(I166/G166)*100</f>
        <v>89.753320683111966</v>
      </c>
      <c r="K166" s="147">
        <v>465</v>
      </c>
      <c r="L166" s="32">
        <f t="shared" si="36"/>
        <v>86.270871985157697</v>
      </c>
      <c r="M166" s="251">
        <v>30</v>
      </c>
    </row>
    <row r="167" spans="2:13" ht="19.149999999999999" hidden="1" customHeight="1" outlineLevel="2" x14ac:dyDescent="0.25">
      <c r="B167" s="111" t="s">
        <v>88</v>
      </c>
      <c r="C167" s="152">
        <v>4</v>
      </c>
      <c r="D167" s="108">
        <v>443</v>
      </c>
      <c r="E167" s="148">
        <f t="shared" si="40"/>
        <v>452</v>
      </c>
      <c r="F167" s="109" t="s">
        <v>72</v>
      </c>
      <c r="G167" s="108">
        <v>443</v>
      </c>
      <c r="H167" s="147">
        <v>9</v>
      </c>
      <c r="I167" s="147">
        <v>443</v>
      </c>
      <c r="J167" s="148">
        <f t="shared" si="41"/>
        <v>100</v>
      </c>
      <c r="K167" s="147">
        <v>380</v>
      </c>
      <c r="L167" s="32">
        <f t="shared" si="36"/>
        <v>84.070796460176993</v>
      </c>
      <c r="M167" s="251">
        <v>30</v>
      </c>
    </row>
    <row r="168" spans="2:13" ht="19.149999999999999" hidden="1" customHeight="1" outlineLevel="2" x14ac:dyDescent="0.25">
      <c r="B168" s="111" t="s">
        <v>88</v>
      </c>
      <c r="C168" s="152">
        <v>5</v>
      </c>
      <c r="D168" s="108">
        <v>444</v>
      </c>
      <c r="E168" s="148">
        <f t="shared" si="40"/>
        <v>453</v>
      </c>
      <c r="F168" s="109" t="s">
        <v>72</v>
      </c>
      <c r="G168" s="108">
        <v>444</v>
      </c>
      <c r="H168" s="147">
        <v>9</v>
      </c>
      <c r="I168" s="147">
        <v>400</v>
      </c>
      <c r="J168" s="148">
        <f t="shared" si="41"/>
        <v>90.090090090090087</v>
      </c>
      <c r="K168" s="147">
        <v>400</v>
      </c>
      <c r="L168" s="32">
        <f t="shared" si="36"/>
        <v>88.300220750551873</v>
      </c>
      <c r="M168" s="251">
        <v>10</v>
      </c>
    </row>
    <row r="169" spans="2:13" ht="19.149999999999999" hidden="1" customHeight="1" outlineLevel="2" x14ac:dyDescent="0.25">
      <c r="B169" s="111" t="s">
        <v>88</v>
      </c>
      <c r="C169" s="152">
        <v>6</v>
      </c>
      <c r="D169" s="108">
        <v>460</v>
      </c>
      <c r="E169" s="148">
        <f t="shared" si="40"/>
        <v>497</v>
      </c>
      <c r="F169" s="109" t="s">
        <v>72</v>
      </c>
      <c r="G169" s="108">
        <v>460</v>
      </c>
      <c r="H169" s="147">
        <v>37</v>
      </c>
      <c r="I169" s="147">
        <v>222</v>
      </c>
      <c r="J169" s="148">
        <f t="shared" si="41"/>
        <v>48.260869565217391</v>
      </c>
      <c r="K169" s="147">
        <v>259</v>
      </c>
      <c r="L169" s="32">
        <f t="shared" si="36"/>
        <v>52.112676056338024</v>
      </c>
      <c r="M169" s="251">
        <v>259</v>
      </c>
    </row>
    <row r="170" spans="2:13" ht="19.149999999999999" hidden="1" customHeight="1" outlineLevel="2" x14ac:dyDescent="0.25">
      <c r="B170" s="111" t="s">
        <v>88</v>
      </c>
      <c r="C170" s="152">
        <v>7</v>
      </c>
      <c r="D170" s="108">
        <v>498</v>
      </c>
      <c r="E170" s="148">
        <f t="shared" si="40"/>
        <v>510</v>
      </c>
      <c r="F170" s="109" t="s">
        <v>72</v>
      </c>
      <c r="G170" s="108">
        <v>498</v>
      </c>
      <c r="H170" s="147">
        <v>12</v>
      </c>
      <c r="I170" s="147">
        <v>498</v>
      </c>
      <c r="J170" s="148">
        <f t="shared" si="41"/>
        <v>100</v>
      </c>
      <c r="K170" s="147">
        <v>474</v>
      </c>
      <c r="L170" s="32">
        <f t="shared" si="36"/>
        <v>92.941176470588232</v>
      </c>
      <c r="M170" s="251">
        <v>25</v>
      </c>
    </row>
    <row r="171" spans="2:13" ht="19.149999999999999" hidden="1" customHeight="1" outlineLevel="2" x14ac:dyDescent="0.25">
      <c r="B171" s="111" t="s">
        <v>88</v>
      </c>
      <c r="C171" s="152">
        <v>8</v>
      </c>
      <c r="D171" s="108">
        <v>399</v>
      </c>
      <c r="E171" s="148">
        <f t="shared" si="40"/>
        <v>407</v>
      </c>
      <c r="F171" s="109" t="s">
        <v>72</v>
      </c>
      <c r="G171" s="108">
        <v>399</v>
      </c>
      <c r="H171" s="147">
        <v>8</v>
      </c>
      <c r="I171" s="147">
        <v>399</v>
      </c>
      <c r="J171" s="148">
        <f t="shared" si="41"/>
        <v>100</v>
      </c>
      <c r="K171" s="147">
        <v>364</v>
      </c>
      <c r="L171" s="32">
        <f t="shared" si="36"/>
        <v>89.434889434889428</v>
      </c>
      <c r="M171" s="251">
        <v>0</v>
      </c>
    </row>
    <row r="172" spans="2:13" ht="19.149999999999999" hidden="1" customHeight="1" outlineLevel="2" x14ac:dyDescent="0.25">
      <c r="B172" s="111" t="s">
        <v>88</v>
      </c>
      <c r="C172" s="152">
        <v>9</v>
      </c>
      <c r="D172" s="108">
        <v>479</v>
      </c>
      <c r="E172" s="148">
        <f t="shared" si="40"/>
        <v>490</v>
      </c>
      <c r="F172" s="147" t="s">
        <v>73</v>
      </c>
      <c r="G172" s="108">
        <v>479</v>
      </c>
      <c r="H172" s="147">
        <v>11</v>
      </c>
      <c r="I172" s="147">
        <v>449</v>
      </c>
      <c r="J172" s="148">
        <f t="shared" si="41"/>
        <v>93.736951983298539</v>
      </c>
      <c r="K172" s="147">
        <v>100</v>
      </c>
      <c r="L172" s="32">
        <f t="shared" si="36"/>
        <v>20.408163265306122</v>
      </c>
      <c r="M172" s="251">
        <v>0</v>
      </c>
    </row>
    <row r="173" spans="2:13" ht="19.149999999999999" hidden="1" customHeight="1" outlineLevel="2" x14ac:dyDescent="0.25">
      <c r="B173" s="111" t="s">
        <v>88</v>
      </c>
      <c r="C173" s="152">
        <v>10</v>
      </c>
      <c r="D173" s="108">
        <v>419</v>
      </c>
      <c r="E173" s="148">
        <f t="shared" si="40"/>
        <v>607</v>
      </c>
      <c r="F173" s="147" t="s">
        <v>73</v>
      </c>
      <c r="G173" s="108">
        <v>419</v>
      </c>
      <c r="H173" s="147">
        <v>188</v>
      </c>
      <c r="I173" s="147">
        <v>336</v>
      </c>
      <c r="J173" s="148">
        <f t="shared" si="41"/>
        <v>80.190930787589494</v>
      </c>
      <c r="K173" s="147">
        <v>524</v>
      </c>
      <c r="L173" s="32">
        <f t="shared" si="36"/>
        <v>86.326194398682048</v>
      </c>
      <c r="M173" s="251">
        <v>0</v>
      </c>
    </row>
    <row r="174" spans="2:13" ht="19.149999999999999" hidden="1" customHeight="1" outlineLevel="2" x14ac:dyDescent="0.25">
      <c r="B174" s="111" t="s">
        <v>88</v>
      </c>
      <c r="C174" s="152">
        <v>11</v>
      </c>
      <c r="D174" s="108">
        <v>445</v>
      </c>
      <c r="E174" s="148">
        <f t="shared" si="40"/>
        <v>489</v>
      </c>
      <c r="F174" s="147" t="s">
        <v>73</v>
      </c>
      <c r="G174" s="108">
        <v>445</v>
      </c>
      <c r="H174" s="147">
        <v>44</v>
      </c>
      <c r="I174" s="147">
        <v>445</v>
      </c>
      <c r="J174" s="148">
        <f t="shared" si="41"/>
        <v>100</v>
      </c>
      <c r="K174" s="147">
        <v>0</v>
      </c>
      <c r="L174" s="32">
        <f t="shared" si="36"/>
        <v>0</v>
      </c>
      <c r="M174" s="251">
        <v>0</v>
      </c>
    </row>
    <row r="175" spans="2:13" ht="19.149999999999999" hidden="1" customHeight="1" outlineLevel="2" x14ac:dyDescent="0.25">
      <c r="B175" s="111" t="s">
        <v>88</v>
      </c>
      <c r="C175" s="152">
        <v>12</v>
      </c>
      <c r="D175" s="108">
        <v>431</v>
      </c>
      <c r="E175" s="148">
        <f t="shared" si="40"/>
        <v>441</v>
      </c>
      <c r="F175" s="109" t="s">
        <v>72</v>
      </c>
      <c r="G175" s="108">
        <v>431</v>
      </c>
      <c r="H175" s="147">
        <v>10</v>
      </c>
      <c r="I175" s="147">
        <v>431</v>
      </c>
      <c r="J175" s="148">
        <f t="shared" si="41"/>
        <v>100</v>
      </c>
      <c r="K175" s="147">
        <v>309</v>
      </c>
      <c r="L175" s="32">
        <f t="shared" si="36"/>
        <v>70.068027210884352</v>
      </c>
      <c r="M175" s="251">
        <v>0</v>
      </c>
    </row>
    <row r="176" spans="2:13" ht="19.149999999999999" hidden="1" customHeight="1" outlineLevel="2" x14ac:dyDescent="0.25">
      <c r="B176" s="111" t="s">
        <v>88</v>
      </c>
      <c r="C176" s="152">
        <v>13</v>
      </c>
      <c r="D176" s="108">
        <v>450</v>
      </c>
      <c r="E176" s="148">
        <f t="shared" si="40"/>
        <v>462</v>
      </c>
      <c r="F176" s="109" t="s">
        <v>72</v>
      </c>
      <c r="G176" s="108">
        <v>450</v>
      </c>
      <c r="H176" s="147">
        <v>12</v>
      </c>
      <c r="I176" s="147">
        <v>346</v>
      </c>
      <c r="J176" s="148">
        <f t="shared" si="41"/>
        <v>76.888888888888886</v>
      </c>
      <c r="K176" s="147">
        <v>307</v>
      </c>
      <c r="L176" s="32">
        <f t="shared" si="36"/>
        <v>66.450216450216445</v>
      </c>
      <c r="M176" s="251">
        <v>0</v>
      </c>
    </row>
    <row r="177" spans="2:13" ht="19.149999999999999" hidden="1" customHeight="1" outlineLevel="2" x14ac:dyDescent="0.25">
      <c r="B177" s="111" t="s">
        <v>88</v>
      </c>
      <c r="C177" s="152">
        <v>14</v>
      </c>
      <c r="D177" s="108">
        <v>484</v>
      </c>
      <c r="E177" s="148">
        <f t="shared" si="40"/>
        <v>495</v>
      </c>
      <c r="F177" s="109" t="s">
        <v>72</v>
      </c>
      <c r="G177" s="108">
        <v>484</v>
      </c>
      <c r="H177" s="147">
        <v>11</v>
      </c>
      <c r="I177" s="147">
        <v>336</v>
      </c>
      <c r="J177" s="148">
        <f t="shared" si="41"/>
        <v>69.421487603305792</v>
      </c>
      <c r="K177" s="147">
        <v>335</v>
      </c>
      <c r="L177" s="32">
        <f t="shared" si="36"/>
        <v>67.676767676767682</v>
      </c>
      <c r="M177" s="251">
        <v>0</v>
      </c>
    </row>
    <row r="178" spans="2:13" ht="19.149999999999999" hidden="1" customHeight="1" outlineLevel="2" x14ac:dyDescent="0.25">
      <c r="B178" s="111" t="s">
        <v>88</v>
      </c>
      <c r="C178" s="152">
        <v>15</v>
      </c>
      <c r="D178" s="108">
        <v>465</v>
      </c>
      <c r="E178" s="148">
        <f t="shared" si="40"/>
        <v>475</v>
      </c>
      <c r="F178" s="109" t="s">
        <v>72</v>
      </c>
      <c r="G178" s="108">
        <v>465</v>
      </c>
      <c r="H178" s="147">
        <v>10</v>
      </c>
      <c r="I178" s="147">
        <v>465</v>
      </c>
      <c r="J178" s="148">
        <f t="shared" si="41"/>
        <v>100</v>
      </c>
      <c r="K178" s="147">
        <v>462</v>
      </c>
      <c r="L178" s="32">
        <f t="shared" si="36"/>
        <v>97.263157894736835</v>
      </c>
      <c r="M178" s="251">
        <v>0</v>
      </c>
    </row>
    <row r="179" spans="2:13" ht="19.149999999999999" hidden="1" customHeight="1" outlineLevel="2" x14ac:dyDescent="0.25">
      <c r="B179" s="111" t="s">
        <v>88</v>
      </c>
      <c r="C179" s="152">
        <v>16</v>
      </c>
      <c r="D179" s="108">
        <v>463</v>
      </c>
      <c r="E179" s="148">
        <f t="shared" si="40"/>
        <v>473</v>
      </c>
      <c r="F179" s="109" t="s">
        <v>72</v>
      </c>
      <c r="G179" s="108">
        <v>463</v>
      </c>
      <c r="H179" s="147">
        <v>10</v>
      </c>
      <c r="I179" s="147">
        <v>370</v>
      </c>
      <c r="J179" s="148">
        <f t="shared" si="41"/>
        <v>79.91360691144709</v>
      </c>
      <c r="K179" s="147">
        <v>346</v>
      </c>
      <c r="L179" s="32">
        <f t="shared" si="36"/>
        <v>73.150105708245235</v>
      </c>
      <c r="M179" s="251">
        <v>20</v>
      </c>
    </row>
    <row r="180" spans="2:13" ht="19.149999999999999" hidden="1" customHeight="1" outlineLevel="2" x14ac:dyDescent="0.25">
      <c r="B180" s="111" t="s">
        <v>88</v>
      </c>
      <c r="C180" s="152">
        <v>17</v>
      </c>
      <c r="D180" s="108">
        <v>429</v>
      </c>
      <c r="E180" s="148">
        <f t="shared" si="40"/>
        <v>444</v>
      </c>
      <c r="F180" s="147" t="s">
        <v>73</v>
      </c>
      <c r="G180" s="108">
        <v>429</v>
      </c>
      <c r="H180" s="147">
        <v>15</v>
      </c>
      <c r="I180" s="147">
        <v>378</v>
      </c>
      <c r="J180" s="148">
        <f t="shared" si="41"/>
        <v>88.111888111888121</v>
      </c>
      <c r="K180" s="147">
        <v>325</v>
      </c>
      <c r="L180" s="32">
        <f t="shared" si="36"/>
        <v>73.198198198198199</v>
      </c>
      <c r="M180" s="251">
        <v>0</v>
      </c>
    </row>
    <row r="181" spans="2:13" ht="19.149999999999999" hidden="1" customHeight="1" outlineLevel="2" x14ac:dyDescent="0.25">
      <c r="B181" s="111" t="s">
        <v>88</v>
      </c>
      <c r="C181" s="152">
        <v>18</v>
      </c>
      <c r="D181" s="108">
        <v>468</v>
      </c>
      <c r="E181" s="148">
        <f t="shared" si="40"/>
        <v>479</v>
      </c>
      <c r="F181" s="109" t="s">
        <v>72</v>
      </c>
      <c r="G181" s="108">
        <v>468</v>
      </c>
      <c r="H181" s="147">
        <v>11</v>
      </c>
      <c r="I181" s="147">
        <v>400</v>
      </c>
      <c r="J181" s="148">
        <f t="shared" si="41"/>
        <v>85.470085470085465</v>
      </c>
      <c r="K181" s="147">
        <v>338</v>
      </c>
      <c r="L181" s="32">
        <f t="shared" si="36"/>
        <v>70.563674321503129</v>
      </c>
      <c r="M181" s="251">
        <v>0</v>
      </c>
    </row>
    <row r="182" spans="2:13" ht="19.149999999999999" hidden="1" customHeight="1" outlineLevel="2" x14ac:dyDescent="0.25">
      <c r="B182" s="111" t="s">
        <v>88</v>
      </c>
      <c r="C182" s="152">
        <v>19</v>
      </c>
      <c r="D182" s="108">
        <v>553</v>
      </c>
      <c r="E182" s="148">
        <f t="shared" si="40"/>
        <v>566</v>
      </c>
      <c r="F182" s="109" t="s">
        <v>72</v>
      </c>
      <c r="G182" s="108">
        <v>553</v>
      </c>
      <c r="H182" s="147">
        <v>13</v>
      </c>
      <c r="I182" s="147">
        <v>553</v>
      </c>
      <c r="J182" s="148">
        <f t="shared" si="41"/>
        <v>100</v>
      </c>
      <c r="K182" s="147">
        <v>566</v>
      </c>
      <c r="L182" s="32">
        <f t="shared" si="36"/>
        <v>100</v>
      </c>
      <c r="M182" s="251">
        <v>0</v>
      </c>
    </row>
    <row r="183" spans="2:13" ht="19.149999999999999" hidden="1" customHeight="1" outlineLevel="2" x14ac:dyDescent="0.25">
      <c r="B183" s="111" t="s">
        <v>88</v>
      </c>
      <c r="C183" s="152">
        <v>20</v>
      </c>
      <c r="D183" s="108">
        <v>480</v>
      </c>
      <c r="E183" s="148">
        <f t="shared" si="40"/>
        <v>495</v>
      </c>
      <c r="F183" s="147" t="s">
        <v>73</v>
      </c>
      <c r="G183" s="108">
        <v>480</v>
      </c>
      <c r="H183" s="147">
        <v>15</v>
      </c>
      <c r="I183" s="147">
        <v>436</v>
      </c>
      <c r="J183" s="148">
        <f t="shared" si="41"/>
        <v>90.833333333333329</v>
      </c>
      <c r="K183" s="147">
        <v>322</v>
      </c>
      <c r="L183" s="32">
        <f t="shared" si="36"/>
        <v>65.050505050505052</v>
      </c>
      <c r="M183" s="251">
        <v>40</v>
      </c>
    </row>
    <row r="184" spans="2:13" ht="19.149999999999999" hidden="1" customHeight="1" outlineLevel="2" x14ac:dyDescent="0.25">
      <c r="B184" s="111" t="s">
        <v>88</v>
      </c>
      <c r="C184" s="152">
        <v>21</v>
      </c>
      <c r="D184" s="108">
        <v>423</v>
      </c>
      <c r="E184" s="148">
        <f t="shared" si="40"/>
        <v>434</v>
      </c>
      <c r="F184" s="109" t="s">
        <v>72</v>
      </c>
      <c r="G184" s="108">
        <v>423</v>
      </c>
      <c r="H184" s="147">
        <v>11</v>
      </c>
      <c r="I184" s="147">
        <v>363</v>
      </c>
      <c r="J184" s="148">
        <f t="shared" si="41"/>
        <v>85.815602836879435</v>
      </c>
      <c r="K184" s="147">
        <v>374</v>
      </c>
      <c r="L184" s="32">
        <f t="shared" si="36"/>
        <v>86.175115207373281</v>
      </c>
      <c r="M184" s="251">
        <v>0</v>
      </c>
    </row>
    <row r="185" spans="2:13" ht="19.149999999999999" hidden="1" customHeight="1" outlineLevel="2" x14ac:dyDescent="0.25">
      <c r="B185" s="111" t="s">
        <v>88</v>
      </c>
      <c r="C185" s="152">
        <v>22</v>
      </c>
      <c r="D185" s="108">
        <v>584</v>
      </c>
      <c r="E185" s="148">
        <f t="shared" si="40"/>
        <v>596</v>
      </c>
      <c r="F185" s="109" t="s">
        <v>72</v>
      </c>
      <c r="G185" s="108">
        <v>584</v>
      </c>
      <c r="H185" s="147">
        <v>12</v>
      </c>
      <c r="I185" s="147">
        <v>572</v>
      </c>
      <c r="J185" s="148">
        <f t="shared" si="41"/>
        <v>97.945205479452056</v>
      </c>
      <c r="K185" s="147">
        <v>572</v>
      </c>
      <c r="L185" s="32">
        <f t="shared" si="36"/>
        <v>95.973154362416096</v>
      </c>
      <c r="M185" s="251">
        <v>0</v>
      </c>
    </row>
    <row r="186" spans="2:13" ht="19.149999999999999" hidden="1" customHeight="1" outlineLevel="2" x14ac:dyDescent="0.25">
      <c r="B186" s="111" t="s">
        <v>88</v>
      </c>
      <c r="C186" s="152">
        <v>23</v>
      </c>
      <c r="D186" s="108">
        <v>472</v>
      </c>
      <c r="E186" s="148">
        <f t="shared" si="40"/>
        <v>569</v>
      </c>
      <c r="F186" s="147" t="s">
        <v>73</v>
      </c>
      <c r="G186" s="108">
        <v>472</v>
      </c>
      <c r="H186" s="147">
        <v>97</v>
      </c>
      <c r="I186" s="147">
        <v>472</v>
      </c>
      <c r="J186" s="148">
        <f t="shared" si="41"/>
        <v>100</v>
      </c>
      <c r="K186" s="147">
        <v>508</v>
      </c>
      <c r="L186" s="32">
        <f t="shared" si="36"/>
        <v>89.279437609841821</v>
      </c>
      <c r="M186" s="251">
        <v>0</v>
      </c>
    </row>
    <row r="187" spans="2:13" ht="19.149999999999999" hidden="1" customHeight="1" outlineLevel="2" x14ac:dyDescent="0.25">
      <c r="B187" s="111" t="s">
        <v>88</v>
      </c>
      <c r="C187" s="152">
        <v>24</v>
      </c>
      <c r="D187" s="108">
        <v>575</v>
      </c>
      <c r="E187" s="148">
        <f t="shared" si="40"/>
        <v>589</v>
      </c>
      <c r="F187" s="109" t="s">
        <v>72</v>
      </c>
      <c r="G187" s="108">
        <v>575</v>
      </c>
      <c r="H187" s="147">
        <v>14</v>
      </c>
      <c r="I187" s="147">
        <v>438</v>
      </c>
      <c r="J187" s="148">
        <f t="shared" si="41"/>
        <v>76.173913043478265</v>
      </c>
      <c r="K187" s="147">
        <v>443</v>
      </c>
      <c r="L187" s="32">
        <f t="shared" si="36"/>
        <v>75.212224108658745</v>
      </c>
      <c r="M187" s="251">
        <v>10</v>
      </c>
    </row>
    <row r="188" spans="2:13" ht="19.149999999999999" hidden="1" customHeight="1" outlineLevel="2" x14ac:dyDescent="0.25">
      <c r="B188" s="111" t="s">
        <v>88</v>
      </c>
      <c r="C188" s="152">
        <v>25</v>
      </c>
      <c r="D188" s="108">
        <v>382</v>
      </c>
      <c r="E188" s="148">
        <f t="shared" si="40"/>
        <v>444</v>
      </c>
      <c r="F188" s="147" t="s">
        <v>73</v>
      </c>
      <c r="G188" s="108">
        <v>382</v>
      </c>
      <c r="H188" s="147">
        <v>62</v>
      </c>
      <c r="I188" s="147">
        <v>341</v>
      </c>
      <c r="J188" s="148">
        <f t="shared" si="41"/>
        <v>89.267015706806291</v>
      </c>
      <c r="K188" s="147">
        <v>402</v>
      </c>
      <c r="L188" s="32">
        <f t="shared" si="36"/>
        <v>90.540540540540533</v>
      </c>
      <c r="M188" s="251">
        <v>0</v>
      </c>
    </row>
    <row r="189" spans="2:13" ht="19.149999999999999" hidden="1" customHeight="1" outlineLevel="2" x14ac:dyDescent="0.25">
      <c r="B189" s="111" t="s">
        <v>88</v>
      </c>
      <c r="C189" s="152">
        <v>26</v>
      </c>
      <c r="D189" s="108">
        <v>481</v>
      </c>
      <c r="E189" s="148">
        <f t="shared" si="40"/>
        <v>491</v>
      </c>
      <c r="F189" s="109" t="s">
        <v>72</v>
      </c>
      <c r="G189" s="108">
        <v>481</v>
      </c>
      <c r="H189" s="147">
        <v>10</v>
      </c>
      <c r="I189" s="147">
        <v>471</v>
      </c>
      <c r="J189" s="148">
        <f t="shared" si="41"/>
        <v>97.92099792099792</v>
      </c>
      <c r="K189" s="147">
        <v>432</v>
      </c>
      <c r="L189" s="32">
        <f t="shared" si="36"/>
        <v>87.983706720977594</v>
      </c>
      <c r="M189" s="251">
        <v>0</v>
      </c>
    </row>
    <row r="190" spans="2:13" ht="19.149999999999999" hidden="1" customHeight="1" outlineLevel="2" x14ac:dyDescent="0.25">
      <c r="B190" s="111" t="s">
        <v>88</v>
      </c>
      <c r="C190" s="152">
        <v>27</v>
      </c>
      <c r="D190" s="108">
        <v>487</v>
      </c>
      <c r="E190" s="148">
        <f t="shared" si="40"/>
        <v>497</v>
      </c>
      <c r="F190" s="109" t="s">
        <v>72</v>
      </c>
      <c r="G190" s="108">
        <v>487</v>
      </c>
      <c r="H190" s="147">
        <v>10</v>
      </c>
      <c r="I190" s="147">
        <v>426</v>
      </c>
      <c r="J190" s="148">
        <f t="shared" si="41"/>
        <v>87.474332648870629</v>
      </c>
      <c r="K190" s="147">
        <v>433</v>
      </c>
      <c r="L190" s="32">
        <f t="shared" si="36"/>
        <v>87.122736418511067</v>
      </c>
      <c r="M190" s="251">
        <v>0</v>
      </c>
    </row>
    <row r="191" spans="2:13" ht="19.149999999999999" hidden="1" customHeight="1" outlineLevel="2" x14ac:dyDescent="0.25">
      <c r="B191" s="111" t="s">
        <v>88</v>
      </c>
      <c r="C191" s="152">
        <v>28</v>
      </c>
      <c r="D191" s="108">
        <v>488</v>
      </c>
      <c r="E191" s="148">
        <f t="shared" si="40"/>
        <v>500</v>
      </c>
      <c r="F191" s="109" t="s">
        <v>72</v>
      </c>
      <c r="G191" s="108">
        <v>488</v>
      </c>
      <c r="H191" s="147">
        <v>12</v>
      </c>
      <c r="I191" s="147">
        <v>480</v>
      </c>
      <c r="J191" s="148">
        <f t="shared" si="41"/>
        <v>98.360655737704917</v>
      </c>
      <c r="K191" s="147">
        <v>484</v>
      </c>
      <c r="L191" s="32">
        <f t="shared" si="36"/>
        <v>96.8</v>
      </c>
      <c r="M191" s="251">
        <v>10</v>
      </c>
    </row>
    <row r="192" spans="2:13" ht="19.149999999999999" hidden="1" customHeight="1" outlineLevel="2" x14ac:dyDescent="0.25">
      <c r="B192" s="111" t="s">
        <v>88</v>
      </c>
      <c r="C192" s="152">
        <v>29</v>
      </c>
      <c r="D192" s="108">
        <v>523</v>
      </c>
      <c r="E192" s="148">
        <f t="shared" si="40"/>
        <v>543</v>
      </c>
      <c r="F192" s="147" t="s">
        <v>73</v>
      </c>
      <c r="G192" s="108">
        <v>523</v>
      </c>
      <c r="H192" s="147">
        <v>20</v>
      </c>
      <c r="I192" s="147">
        <v>339</v>
      </c>
      <c r="J192" s="148">
        <f t="shared" si="41"/>
        <v>64.818355640535373</v>
      </c>
      <c r="K192" s="147">
        <v>328</v>
      </c>
      <c r="L192" s="32">
        <f t="shared" si="36"/>
        <v>60.405156537753221</v>
      </c>
      <c r="M192" s="251">
        <v>330</v>
      </c>
    </row>
    <row r="193" spans="2:13" ht="19.149999999999999" hidden="1" customHeight="1" outlineLevel="2" x14ac:dyDescent="0.25">
      <c r="B193" s="111" t="s">
        <v>88</v>
      </c>
      <c r="C193" s="152">
        <v>30</v>
      </c>
      <c r="D193" s="108">
        <v>405</v>
      </c>
      <c r="E193" s="148">
        <f t="shared" si="40"/>
        <v>424</v>
      </c>
      <c r="F193" s="147" t="s">
        <v>73</v>
      </c>
      <c r="G193" s="108">
        <v>405</v>
      </c>
      <c r="H193" s="147">
        <v>19</v>
      </c>
      <c r="I193" s="147">
        <v>405</v>
      </c>
      <c r="J193" s="148">
        <f t="shared" si="41"/>
        <v>100</v>
      </c>
      <c r="K193" s="147">
        <v>374</v>
      </c>
      <c r="L193" s="32">
        <f t="shared" si="36"/>
        <v>88.20754716981132</v>
      </c>
      <c r="M193" s="251">
        <v>200</v>
      </c>
    </row>
    <row r="194" spans="2:13" ht="19.149999999999999" hidden="1" customHeight="1" outlineLevel="2" x14ac:dyDescent="0.25">
      <c r="B194" s="111" t="s">
        <v>88</v>
      </c>
      <c r="C194" s="152">
        <v>31</v>
      </c>
      <c r="D194" s="108">
        <v>508</v>
      </c>
      <c r="E194" s="148">
        <f t="shared" si="40"/>
        <v>520</v>
      </c>
      <c r="F194" s="147" t="s">
        <v>73</v>
      </c>
      <c r="G194" s="108">
        <v>508</v>
      </c>
      <c r="H194" s="147">
        <v>12</v>
      </c>
      <c r="I194" s="147">
        <v>468</v>
      </c>
      <c r="J194" s="148">
        <f t="shared" si="41"/>
        <v>92.125984251968504</v>
      </c>
      <c r="K194" s="147">
        <v>465</v>
      </c>
      <c r="L194" s="32">
        <f t="shared" si="36"/>
        <v>89.423076923076934</v>
      </c>
      <c r="M194" s="251">
        <v>0</v>
      </c>
    </row>
    <row r="195" spans="2:13" ht="19.149999999999999" hidden="1" customHeight="1" outlineLevel="2" x14ac:dyDescent="0.25">
      <c r="B195" s="111" t="s">
        <v>88</v>
      </c>
      <c r="C195" s="152">
        <v>32</v>
      </c>
      <c r="D195" s="108">
        <v>404</v>
      </c>
      <c r="E195" s="148">
        <f t="shared" si="40"/>
        <v>413</v>
      </c>
      <c r="F195" s="109" t="s">
        <v>72</v>
      </c>
      <c r="G195" s="108">
        <v>404</v>
      </c>
      <c r="H195" s="147">
        <v>9</v>
      </c>
      <c r="I195" s="147">
        <v>350</v>
      </c>
      <c r="J195" s="148">
        <f t="shared" si="41"/>
        <v>86.633663366336634</v>
      </c>
      <c r="K195" s="147">
        <v>331</v>
      </c>
      <c r="L195" s="32">
        <f t="shared" si="36"/>
        <v>80.145278450363193</v>
      </c>
      <c r="M195" s="251">
        <v>20</v>
      </c>
    </row>
    <row r="196" spans="2:13" ht="19.149999999999999" hidden="1" customHeight="1" outlineLevel="2" x14ac:dyDescent="0.25">
      <c r="B196" s="111" t="s">
        <v>88</v>
      </c>
      <c r="C196" s="152">
        <v>33</v>
      </c>
      <c r="D196" s="108">
        <v>389</v>
      </c>
      <c r="E196" s="148">
        <f t="shared" si="40"/>
        <v>397</v>
      </c>
      <c r="F196" s="109" t="s">
        <v>72</v>
      </c>
      <c r="G196" s="108">
        <v>389</v>
      </c>
      <c r="H196" s="147">
        <v>8</v>
      </c>
      <c r="I196" s="147">
        <v>389</v>
      </c>
      <c r="J196" s="148">
        <f t="shared" si="41"/>
        <v>100</v>
      </c>
      <c r="K196" s="147">
        <v>353</v>
      </c>
      <c r="L196" s="32">
        <f t="shared" si="36"/>
        <v>88.916876574307295</v>
      </c>
      <c r="M196" s="251">
        <v>100</v>
      </c>
    </row>
    <row r="197" spans="2:13" ht="19.149999999999999" hidden="1" customHeight="1" outlineLevel="2" x14ac:dyDescent="0.25">
      <c r="B197" s="111" t="s">
        <v>88</v>
      </c>
      <c r="C197" s="152">
        <v>34</v>
      </c>
      <c r="D197" s="108">
        <v>527</v>
      </c>
      <c r="E197" s="148">
        <f t="shared" si="40"/>
        <v>539</v>
      </c>
      <c r="F197" s="109" t="s">
        <v>72</v>
      </c>
      <c r="G197" s="108">
        <v>527</v>
      </c>
      <c r="H197" s="147">
        <v>12</v>
      </c>
      <c r="I197" s="147">
        <v>508</v>
      </c>
      <c r="J197" s="148">
        <f t="shared" si="41"/>
        <v>96.394686907020883</v>
      </c>
      <c r="K197" s="147">
        <v>520</v>
      </c>
      <c r="L197" s="32">
        <f t="shared" si="36"/>
        <v>96.474953617810769</v>
      </c>
      <c r="M197" s="251">
        <v>0</v>
      </c>
    </row>
    <row r="198" spans="2:13" ht="19.149999999999999" hidden="1" customHeight="1" outlineLevel="2" x14ac:dyDescent="0.25">
      <c r="B198" s="111" t="s">
        <v>88</v>
      </c>
      <c r="C198" s="152">
        <v>35</v>
      </c>
      <c r="D198" s="108">
        <v>480</v>
      </c>
      <c r="E198" s="148">
        <f t="shared" si="40"/>
        <v>490</v>
      </c>
      <c r="F198" s="109" t="s">
        <v>72</v>
      </c>
      <c r="G198" s="108">
        <v>480</v>
      </c>
      <c r="H198" s="147">
        <v>10</v>
      </c>
      <c r="I198" s="147">
        <v>465</v>
      </c>
      <c r="J198" s="148">
        <f t="shared" si="41"/>
        <v>96.875</v>
      </c>
      <c r="K198" s="147">
        <v>434</v>
      </c>
      <c r="L198" s="32">
        <f t="shared" si="36"/>
        <v>88.571428571428569</v>
      </c>
      <c r="M198" s="251">
        <v>0</v>
      </c>
    </row>
    <row r="199" spans="2:13" ht="19.149999999999999" hidden="1" customHeight="1" outlineLevel="2" x14ac:dyDescent="0.25">
      <c r="B199" s="111" t="s">
        <v>88</v>
      </c>
      <c r="C199" s="152">
        <v>36</v>
      </c>
      <c r="D199" s="108">
        <v>580</v>
      </c>
      <c r="E199" s="148">
        <f t="shared" si="40"/>
        <v>592</v>
      </c>
      <c r="F199" s="109" t="s">
        <v>72</v>
      </c>
      <c r="G199" s="108">
        <v>580</v>
      </c>
      <c r="H199" s="147">
        <v>12</v>
      </c>
      <c r="I199" s="147">
        <v>528</v>
      </c>
      <c r="J199" s="148">
        <f t="shared" si="41"/>
        <v>91.034482758620697</v>
      </c>
      <c r="K199" s="147">
        <v>530</v>
      </c>
      <c r="L199" s="32">
        <f t="shared" si="36"/>
        <v>89.527027027027032</v>
      </c>
      <c r="M199" s="251">
        <v>0</v>
      </c>
    </row>
    <row r="200" spans="2:13" ht="19.149999999999999" hidden="1" customHeight="1" outlineLevel="2" x14ac:dyDescent="0.25">
      <c r="B200" s="111" t="s">
        <v>88</v>
      </c>
      <c r="C200" s="152">
        <v>37</v>
      </c>
      <c r="D200" s="108">
        <v>435</v>
      </c>
      <c r="E200" s="148">
        <f t="shared" si="40"/>
        <v>444</v>
      </c>
      <c r="F200" s="147" t="s">
        <v>73</v>
      </c>
      <c r="G200" s="108">
        <v>435</v>
      </c>
      <c r="H200" s="147">
        <v>9</v>
      </c>
      <c r="I200" s="147">
        <v>433</v>
      </c>
      <c r="J200" s="148">
        <f t="shared" si="41"/>
        <v>99.540229885057471</v>
      </c>
      <c r="K200" s="147">
        <v>418</v>
      </c>
      <c r="L200" s="32">
        <f t="shared" si="36"/>
        <v>94.14414414414415</v>
      </c>
      <c r="M200" s="251">
        <v>0</v>
      </c>
    </row>
    <row r="201" spans="2:13" ht="19.149999999999999" hidden="1" customHeight="1" outlineLevel="2" x14ac:dyDescent="0.25">
      <c r="B201" s="111" t="s">
        <v>88</v>
      </c>
      <c r="C201" s="152">
        <v>38</v>
      </c>
      <c r="D201" s="108">
        <v>447</v>
      </c>
      <c r="E201" s="148">
        <f t="shared" si="40"/>
        <v>456</v>
      </c>
      <c r="F201" s="147" t="s">
        <v>73</v>
      </c>
      <c r="G201" s="108">
        <v>447</v>
      </c>
      <c r="H201" s="147">
        <v>9</v>
      </c>
      <c r="I201" s="147">
        <v>405</v>
      </c>
      <c r="J201" s="148">
        <f t="shared" si="41"/>
        <v>90.604026845637591</v>
      </c>
      <c r="K201" s="147">
        <v>10</v>
      </c>
      <c r="L201" s="32">
        <f t="shared" si="36"/>
        <v>2.1929824561403506</v>
      </c>
      <c r="M201" s="251">
        <v>0</v>
      </c>
    </row>
    <row r="202" spans="2:13" ht="19.149999999999999" hidden="1" customHeight="1" outlineLevel="2" x14ac:dyDescent="0.25">
      <c r="B202" s="111" t="s">
        <v>88</v>
      </c>
      <c r="C202" s="152">
        <v>39</v>
      </c>
      <c r="D202" s="108">
        <v>409</v>
      </c>
      <c r="E202" s="148">
        <f t="shared" si="40"/>
        <v>418</v>
      </c>
      <c r="F202" s="109" t="s">
        <v>72</v>
      </c>
      <c r="G202" s="108">
        <v>409</v>
      </c>
      <c r="H202" s="147">
        <v>9</v>
      </c>
      <c r="I202" s="147">
        <v>377</v>
      </c>
      <c r="J202" s="148">
        <f t="shared" si="41"/>
        <v>92.1760391198044</v>
      </c>
      <c r="K202" s="147">
        <v>308</v>
      </c>
      <c r="L202" s="32">
        <f t="shared" si="36"/>
        <v>73.68421052631578</v>
      </c>
      <c r="M202" s="251">
        <v>0</v>
      </c>
    </row>
    <row r="203" spans="2:13" ht="19.149999999999999" hidden="1" customHeight="1" outlineLevel="2" x14ac:dyDescent="0.25">
      <c r="B203" s="111" t="s">
        <v>88</v>
      </c>
      <c r="C203" s="152">
        <v>40</v>
      </c>
      <c r="D203" s="108">
        <v>487</v>
      </c>
      <c r="E203" s="148">
        <f t="shared" si="40"/>
        <v>497</v>
      </c>
      <c r="F203" s="109" t="s">
        <v>72</v>
      </c>
      <c r="G203" s="108">
        <v>487</v>
      </c>
      <c r="H203" s="147">
        <v>10</v>
      </c>
      <c r="I203" s="147">
        <v>440</v>
      </c>
      <c r="J203" s="148">
        <f t="shared" si="41"/>
        <v>90.349075975359341</v>
      </c>
      <c r="K203" s="147">
        <v>431</v>
      </c>
      <c r="L203" s="32">
        <f t="shared" si="36"/>
        <v>86.720321931589538</v>
      </c>
      <c r="M203" s="251">
        <v>0</v>
      </c>
    </row>
    <row r="204" spans="2:13" ht="19.149999999999999" hidden="1" customHeight="1" outlineLevel="2" x14ac:dyDescent="0.25">
      <c r="B204" s="111" t="s">
        <v>88</v>
      </c>
      <c r="C204" s="152">
        <v>41</v>
      </c>
      <c r="D204" s="108">
        <v>504</v>
      </c>
      <c r="E204" s="148">
        <f t="shared" si="40"/>
        <v>514</v>
      </c>
      <c r="F204" s="109" t="s">
        <v>72</v>
      </c>
      <c r="G204" s="108">
        <v>504</v>
      </c>
      <c r="H204" s="147">
        <v>10</v>
      </c>
      <c r="I204" s="147">
        <v>474</v>
      </c>
      <c r="J204" s="148">
        <f t="shared" si="41"/>
        <v>94.047619047619051</v>
      </c>
      <c r="K204" s="147">
        <v>467</v>
      </c>
      <c r="L204" s="32">
        <f t="shared" ref="L204:L267" si="42">(K204/E204)*100</f>
        <v>90.856031128404666</v>
      </c>
      <c r="M204" s="251">
        <v>0</v>
      </c>
    </row>
    <row r="205" spans="2:13" ht="19.149999999999999" hidden="1" customHeight="1" outlineLevel="2" x14ac:dyDescent="0.25">
      <c r="B205" s="111" t="s">
        <v>88</v>
      </c>
      <c r="C205" s="152" t="s">
        <v>14</v>
      </c>
      <c r="D205" s="104"/>
      <c r="E205" s="148"/>
      <c r="F205" s="109"/>
      <c r="G205" s="104"/>
      <c r="H205" s="147"/>
      <c r="I205" s="147"/>
      <c r="J205" s="148"/>
      <c r="K205" s="147"/>
      <c r="L205" s="32"/>
      <c r="M205" s="251"/>
    </row>
    <row r="206" spans="2:13" ht="19.149999999999999" customHeight="1" outlineLevel="1" collapsed="1" x14ac:dyDescent="0.25">
      <c r="B206" s="113" t="s">
        <v>88</v>
      </c>
      <c r="C206" s="150"/>
      <c r="D206" s="242">
        <f>SUM(D164:D205)</f>
        <v>19298</v>
      </c>
      <c r="E206" s="242">
        <f t="shared" ref="E206:M206" si="43">SUM(E164:E205)</f>
        <v>20207</v>
      </c>
      <c r="F206" s="242">
        <f t="shared" si="43"/>
        <v>0</v>
      </c>
      <c r="G206" s="242">
        <f t="shared" si="43"/>
        <v>19298</v>
      </c>
      <c r="H206" s="242">
        <f t="shared" si="43"/>
        <v>909</v>
      </c>
      <c r="I206" s="242">
        <f t="shared" si="43"/>
        <v>17387</v>
      </c>
      <c r="J206" s="242">
        <f>SUM(J164:J205)/41</f>
        <v>90.215356570769558</v>
      </c>
      <c r="K206" s="242">
        <f t="shared" si="43"/>
        <v>15850</v>
      </c>
      <c r="L206" s="242">
        <f>SUM(L164:L205)/41</f>
        <v>78.099935802754032</v>
      </c>
      <c r="M206" s="246">
        <f t="shared" si="43"/>
        <v>1084</v>
      </c>
    </row>
    <row r="207" spans="2:13" ht="19.149999999999999" hidden="1" customHeight="1" outlineLevel="2" x14ac:dyDescent="0.25">
      <c r="B207" s="111" t="s">
        <v>89</v>
      </c>
      <c r="C207" s="152">
        <v>1</v>
      </c>
      <c r="D207" s="108">
        <v>474</v>
      </c>
      <c r="E207" s="119">
        <f>G207+H207</f>
        <v>487</v>
      </c>
      <c r="F207" s="109" t="s">
        <v>72</v>
      </c>
      <c r="G207" s="108">
        <v>474</v>
      </c>
      <c r="H207" s="120">
        <v>13</v>
      </c>
      <c r="I207" s="120">
        <v>386</v>
      </c>
      <c r="J207" s="119">
        <f>(I207/G207)*100</f>
        <v>81.434599156118153</v>
      </c>
      <c r="K207" s="120">
        <v>399</v>
      </c>
      <c r="L207" s="32">
        <f t="shared" si="42"/>
        <v>81.930184804928132</v>
      </c>
      <c r="M207" s="247">
        <v>0</v>
      </c>
    </row>
    <row r="208" spans="2:13" ht="19.149999999999999" hidden="1" customHeight="1" outlineLevel="2" x14ac:dyDescent="0.25">
      <c r="B208" s="111" t="s">
        <v>89</v>
      </c>
      <c r="C208" s="152">
        <v>2</v>
      </c>
      <c r="D208" s="108">
        <v>569</v>
      </c>
      <c r="E208" s="119">
        <f t="shared" ref="E208:E218" si="44">G208+H208</f>
        <v>707</v>
      </c>
      <c r="F208" s="120" t="s">
        <v>73</v>
      </c>
      <c r="G208" s="108">
        <v>569</v>
      </c>
      <c r="H208" s="120">
        <v>138</v>
      </c>
      <c r="I208" s="120">
        <v>488</v>
      </c>
      <c r="J208" s="119">
        <f>(I208/G208)*100</f>
        <v>85.764499121265374</v>
      </c>
      <c r="K208" s="120">
        <v>621</v>
      </c>
      <c r="L208" s="32">
        <f t="shared" si="42"/>
        <v>87.835926449787834</v>
      </c>
      <c r="M208" s="247">
        <v>0</v>
      </c>
    </row>
    <row r="209" spans="2:13" ht="19.149999999999999" hidden="1" customHeight="1" outlineLevel="2" x14ac:dyDescent="0.25">
      <c r="B209" s="111" t="s">
        <v>89</v>
      </c>
      <c r="C209" s="152">
        <v>3</v>
      </c>
      <c r="D209" s="108">
        <v>505</v>
      </c>
      <c r="E209" s="119">
        <f t="shared" si="44"/>
        <v>515</v>
      </c>
      <c r="F209" s="109" t="s">
        <v>72</v>
      </c>
      <c r="G209" s="108">
        <v>505</v>
      </c>
      <c r="H209" s="120">
        <v>10</v>
      </c>
      <c r="I209" s="120">
        <v>328</v>
      </c>
      <c r="J209" s="119">
        <f t="shared" ref="J209:J218" si="45">(I209/G209)*100</f>
        <v>64.950495049504951</v>
      </c>
      <c r="K209" s="120">
        <v>338</v>
      </c>
      <c r="L209" s="32">
        <f t="shared" si="42"/>
        <v>65.631067961165044</v>
      </c>
      <c r="M209" s="247">
        <v>0</v>
      </c>
    </row>
    <row r="210" spans="2:13" ht="19.149999999999999" hidden="1" customHeight="1" outlineLevel="2" x14ac:dyDescent="0.25">
      <c r="B210" s="111" t="s">
        <v>89</v>
      </c>
      <c r="C210" s="152">
        <v>4</v>
      </c>
      <c r="D210" s="108">
        <v>561</v>
      </c>
      <c r="E210" s="119">
        <f t="shared" si="44"/>
        <v>575</v>
      </c>
      <c r="F210" s="109" t="s">
        <v>72</v>
      </c>
      <c r="G210" s="108">
        <v>561</v>
      </c>
      <c r="H210" s="120">
        <v>14</v>
      </c>
      <c r="I210" s="120">
        <v>507</v>
      </c>
      <c r="J210" s="119">
        <f t="shared" si="45"/>
        <v>90.37433155080214</v>
      </c>
      <c r="K210" s="120">
        <v>469</v>
      </c>
      <c r="L210" s="32">
        <f t="shared" si="42"/>
        <v>81.565217391304344</v>
      </c>
      <c r="M210" s="247">
        <v>0</v>
      </c>
    </row>
    <row r="211" spans="2:13" ht="19.149999999999999" hidden="1" customHeight="1" outlineLevel="2" x14ac:dyDescent="0.25">
      <c r="B211" s="111" t="s">
        <v>89</v>
      </c>
      <c r="C211" s="152">
        <v>5</v>
      </c>
      <c r="D211" s="108">
        <v>526</v>
      </c>
      <c r="E211" s="119">
        <f t="shared" si="44"/>
        <v>616</v>
      </c>
      <c r="F211" s="109" t="s">
        <v>73</v>
      </c>
      <c r="G211" s="108">
        <v>526</v>
      </c>
      <c r="H211" s="109">
        <v>90</v>
      </c>
      <c r="I211" s="109">
        <v>487</v>
      </c>
      <c r="J211" s="119">
        <f t="shared" si="45"/>
        <v>92.585551330798481</v>
      </c>
      <c r="K211" s="147">
        <v>565</v>
      </c>
      <c r="L211" s="32">
        <f t="shared" si="42"/>
        <v>91.720779220779221</v>
      </c>
      <c r="M211" s="251">
        <v>0</v>
      </c>
    </row>
    <row r="212" spans="2:13" ht="19.149999999999999" hidden="1" customHeight="1" outlineLevel="2" x14ac:dyDescent="0.25">
      <c r="B212" s="111" t="s">
        <v>89</v>
      </c>
      <c r="C212" s="152">
        <v>6</v>
      </c>
      <c r="D212" s="108">
        <v>501</v>
      </c>
      <c r="E212" s="119">
        <f t="shared" si="44"/>
        <v>512</v>
      </c>
      <c r="F212" s="109" t="s">
        <v>72</v>
      </c>
      <c r="G212" s="108">
        <v>501</v>
      </c>
      <c r="H212" s="120">
        <v>11</v>
      </c>
      <c r="I212" s="120">
        <v>509</v>
      </c>
      <c r="J212" s="119">
        <f t="shared" si="45"/>
        <v>101.59680638722554</v>
      </c>
      <c r="K212" s="120">
        <v>288</v>
      </c>
      <c r="L212" s="32">
        <f t="shared" si="42"/>
        <v>56.25</v>
      </c>
      <c r="M212" s="247">
        <v>50</v>
      </c>
    </row>
    <row r="213" spans="2:13" ht="19.149999999999999" hidden="1" customHeight="1" outlineLevel="2" x14ac:dyDescent="0.25">
      <c r="B213" s="111" t="s">
        <v>89</v>
      </c>
      <c r="C213" s="152">
        <v>7</v>
      </c>
      <c r="D213" s="108">
        <v>476</v>
      </c>
      <c r="E213" s="119">
        <f t="shared" si="44"/>
        <v>516</v>
      </c>
      <c r="F213" s="109" t="s">
        <v>72</v>
      </c>
      <c r="G213" s="108">
        <v>476</v>
      </c>
      <c r="H213" s="109">
        <v>40</v>
      </c>
      <c r="I213" s="109">
        <v>476</v>
      </c>
      <c r="J213" s="119">
        <f t="shared" si="45"/>
        <v>100</v>
      </c>
      <c r="K213" s="120">
        <v>485</v>
      </c>
      <c r="L213" s="32">
        <f t="shared" si="42"/>
        <v>93.992248062015506</v>
      </c>
      <c r="M213" s="247">
        <v>0</v>
      </c>
    </row>
    <row r="214" spans="2:13" ht="19.149999999999999" hidden="1" customHeight="1" outlineLevel="2" x14ac:dyDescent="0.25">
      <c r="B214" s="111" t="s">
        <v>89</v>
      </c>
      <c r="C214" s="152">
        <v>8</v>
      </c>
      <c r="D214" s="108">
        <v>468</v>
      </c>
      <c r="E214" s="119">
        <f t="shared" si="44"/>
        <v>478</v>
      </c>
      <c r="F214" s="109" t="s">
        <v>72</v>
      </c>
      <c r="G214" s="108">
        <v>468</v>
      </c>
      <c r="H214" s="120">
        <v>10</v>
      </c>
      <c r="I214" s="120">
        <v>235</v>
      </c>
      <c r="J214" s="119">
        <f t="shared" si="45"/>
        <v>50.213675213675216</v>
      </c>
      <c r="K214" s="120">
        <v>245</v>
      </c>
      <c r="L214" s="32">
        <f t="shared" si="42"/>
        <v>51.255230125523013</v>
      </c>
      <c r="M214" s="247">
        <v>0</v>
      </c>
    </row>
    <row r="215" spans="2:13" ht="19.149999999999999" hidden="1" customHeight="1" outlineLevel="2" x14ac:dyDescent="0.25">
      <c r="B215" s="111" t="s">
        <v>89</v>
      </c>
      <c r="C215" s="152">
        <v>9</v>
      </c>
      <c r="D215" s="108">
        <v>402</v>
      </c>
      <c r="E215" s="119">
        <f t="shared" si="44"/>
        <v>410</v>
      </c>
      <c r="F215" s="109" t="s">
        <v>72</v>
      </c>
      <c r="G215" s="108">
        <v>402</v>
      </c>
      <c r="H215" s="120">
        <v>8</v>
      </c>
      <c r="I215" s="120">
        <v>322</v>
      </c>
      <c r="J215" s="119">
        <f t="shared" si="45"/>
        <v>80.099502487562191</v>
      </c>
      <c r="K215" s="120">
        <v>330</v>
      </c>
      <c r="L215" s="32">
        <f t="shared" si="42"/>
        <v>80.487804878048792</v>
      </c>
      <c r="M215" s="247">
        <v>0</v>
      </c>
    </row>
    <row r="216" spans="2:13" ht="19.149999999999999" hidden="1" customHeight="1" outlineLevel="2" x14ac:dyDescent="0.25">
      <c r="B216" s="111" t="s">
        <v>89</v>
      </c>
      <c r="C216" s="152">
        <v>10</v>
      </c>
      <c r="D216" s="108">
        <v>531</v>
      </c>
      <c r="E216" s="119">
        <f t="shared" si="44"/>
        <v>539</v>
      </c>
      <c r="F216" s="120" t="s">
        <v>73</v>
      </c>
      <c r="G216" s="108">
        <v>531</v>
      </c>
      <c r="H216" s="120">
        <v>8</v>
      </c>
      <c r="I216" s="120">
        <v>497</v>
      </c>
      <c r="J216" s="119">
        <f t="shared" si="45"/>
        <v>93.596986817325799</v>
      </c>
      <c r="K216" s="120">
        <v>390</v>
      </c>
      <c r="L216" s="32">
        <f t="shared" si="42"/>
        <v>72.35621521335807</v>
      </c>
      <c r="M216" s="247">
        <v>0</v>
      </c>
    </row>
    <row r="217" spans="2:13" ht="19.149999999999999" hidden="1" customHeight="1" outlineLevel="2" x14ac:dyDescent="0.25">
      <c r="B217" s="111" t="s">
        <v>89</v>
      </c>
      <c r="C217" s="152">
        <v>11</v>
      </c>
      <c r="D217" s="108">
        <v>508</v>
      </c>
      <c r="E217" s="119">
        <f t="shared" si="44"/>
        <v>524</v>
      </c>
      <c r="F217" s="109" t="s">
        <v>72</v>
      </c>
      <c r="G217" s="108">
        <v>508</v>
      </c>
      <c r="H217" s="120">
        <v>16</v>
      </c>
      <c r="I217" s="120">
        <v>475</v>
      </c>
      <c r="J217" s="119">
        <f t="shared" si="45"/>
        <v>93.503937007874015</v>
      </c>
      <c r="K217" s="120">
        <v>490</v>
      </c>
      <c r="L217" s="32">
        <f t="shared" si="42"/>
        <v>93.511450381679381</v>
      </c>
      <c r="M217" s="247">
        <v>40</v>
      </c>
    </row>
    <row r="218" spans="2:13" ht="19.149999999999999" hidden="1" customHeight="1" outlineLevel="2" x14ac:dyDescent="0.25">
      <c r="B218" s="111" t="s">
        <v>89</v>
      </c>
      <c r="C218" s="152">
        <v>12</v>
      </c>
      <c r="D218" s="108">
        <v>456</v>
      </c>
      <c r="E218" s="119">
        <f t="shared" si="44"/>
        <v>471</v>
      </c>
      <c r="F218" s="109" t="s">
        <v>72</v>
      </c>
      <c r="G218" s="108">
        <v>456</v>
      </c>
      <c r="H218" s="120">
        <v>15</v>
      </c>
      <c r="I218" s="120">
        <v>381</v>
      </c>
      <c r="J218" s="119">
        <f t="shared" si="45"/>
        <v>83.55263157894737</v>
      </c>
      <c r="K218" s="120">
        <v>354</v>
      </c>
      <c r="L218" s="32">
        <f t="shared" si="42"/>
        <v>75.159235668789819</v>
      </c>
      <c r="M218" s="247">
        <v>200</v>
      </c>
    </row>
    <row r="219" spans="2:13" ht="19.149999999999999" hidden="1" customHeight="1" outlineLevel="2" x14ac:dyDescent="0.25">
      <c r="B219" s="111" t="s">
        <v>89</v>
      </c>
      <c r="C219" s="152" t="s">
        <v>14</v>
      </c>
      <c r="D219" s="104"/>
      <c r="E219" s="119"/>
      <c r="F219" s="109"/>
      <c r="G219" s="104"/>
      <c r="H219" s="120"/>
      <c r="I219" s="120"/>
      <c r="J219" s="119"/>
      <c r="K219" s="120"/>
      <c r="L219" s="32"/>
      <c r="M219" s="247"/>
    </row>
    <row r="220" spans="2:13" ht="19.149999999999999" customHeight="1" outlineLevel="1" collapsed="1" x14ac:dyDescent="0.25">
      <c r="B220" s="113" t="s">
        <v>150</v>
      </c>
      <c r="C220" s="150"/>
      <c r="D220" s="242">
        <f>SUM(D207:D219)</f>
        <v>5977</v>
      </c>
      <c r="E220" s="242">
        <f t="shared" ref="E220:M220" si="46">SUM(E207:E219)</f>
        <v>6350</v>
      </c>
      <c r="F220" s="242">
        <f t="shared" si="46"/>
        <v>0</v>
      </c>
      <c r="G220" s="242">
        <f t="shared" si="46"/>
        <v>5977</v>
      </c>
      <c r="H220" s="242">
        <f t="shared" si="46"/>
        <v>373</v>
      </c>
      <c r="I220" s="242">
        <f t="shared" si="46"/>
        <v>5091</v>
      </c>
      <c r="J220" s="242">
        <f>SUM(J207:J219)/12</f>
        <v>84.806084641758275</v>
      </c>
      <c r="K220" s="242">
        <f t="shared" si="46"/>
        <v>4974</v>
      </c>
      <c r="L220" s="242">
        <f>SUM(L207:L219)/12</f>
        <v>77.641280013114923</v>
      </c>
      <c r="M220" s="246">
        <f t="shared" si="46"/>
        <v>290</v>
      </c>
    </row>
    <row r="221" spans="2:13" ht="19.149999999999999" hidden="1" customHeight="1" outlineLevel="2" x14ac:dyDescent="0.25">
      <c r="B221" s="111" t="s">
        <v>90</v>
      </c>
      <c r="C221" s="152">
        <v>1</v>
      </c>
      <c r="D221" s="108">
        <v>516</v>
      </c>
      <c r="E221" s="148">
        <f>G221+H221</f>
        <v>522</v>
      </c>
      <c r="F221" s="109" t="s">
        <v>72</v>
      </c>
      <c r="G221" s="108">
        <v>516</v>
      </c>
      <c r="H221" s="147">
        <v>6</v>
      </c>
      <c r="I221" s="147">
        <v>411</v>
      </c>
      <c r="J221" s="148">
        <f>(I221/G221)*100</f>
        <v>79.651162790697668</v>
      </c>
      <c r="K221" s="147">
        <v>416</v>
      </c>
      <c r="L221" s="32">
        <f t="shared" si="42"/>
        <v>79.693486590038304</v>
      </c>
      <c r="M221" s="251">
        <v>0</v>
      </c>
    </row>
    <row r="222" spans="2:13" ht="19.149999999999999" hidden="1" customHeight="1" outlineLevel="2" x14ac:dyDescent="0.25">
      <c r="B222" s="111" t="s">
        <v>90</v>
      </c>
      <c r="C222" s="152">
        <v>2</v>
      </c>
      <c r="D222" s="108">
        <v>446</v>
      </c>
      <c r="E222" s="148">
        <f t="shared" ref="E222:E226" si="47">G222+H222</f>
        <v>1269</v>
      </c>
      <c r="F222" s="109" t="s">
        <v>72</v>
      </c>
      <c r="G222" s="108">
        <v>446</v>
      </c>
      <c r="H222" s="147">
        <v>823</v>
      </c>
      <c r="I222" s="147">
        <v>395</v>
      </c>
      <c r="J222" s="148">
        <f>(I222/G222)*100</f>
        <v>88.56502242152466</v>
      </c>
      <c r="K222" s="147">
        <v>390</v>
      </c>
      <c r="L222" s="32">
        <f t="shared" si="42"/>
        <v>30.732860520094562</v>
      </c>
      <c r="M222" s="251">
        <v>0</v>
      </c>
    </row>
    <row r="223" spans="2:13" ht="19.149999999999999" hidden="1" customHeight="1" outlineLevel="2" x14ac:dyDescent="0.25">
      <c r="B223" s="111" t="s">
        <v>90</v>
      </c>
      <c r="C223" s="152">
        <v>3</v>
      </c>
      <c r="D223" s="108">
        <v>488</v>
      </c>
      <c r="E223" s="148">
        <f t="shared" si="47"/>
        <v>498</v>
      </c>
      <c r="F223" s="109" t="s">
        <v>72</v>
      </c>
      <c r="G223" s="108">
        <v>488</v>
      </c>
      <c r="H223" s="147">
        <v>10</v>
      </c>
      <c r="I223" s="147">
        <v>541</v>
      </c>
      <c r="J223" s="148">
        <f t="shared" ref="J223:J225" si="48">(I223/G223)*100</f>
        <v>110.86065573770492</v>
      </c>
      <c r="K223" s="147">
        <v>434</v>
      </c>
      <c r="L223" s="32">
        <f t="shared" si="42"/>
        <v>87.148594377510037</v>
      </c>
      <c r="M223" s="251">
        <v>60</v>
      </c>
    </row>
    <row r="224" spans="2:13" ht="19.149999999999999" hidden="1" customHeight="1" outlineLevel="2" x14ac:dyDescent="0.25">
      <c r="B224" s="111" t="s">
        <v>90</v>
      </c>
      <c r="C224" s="152">
        <v>4</v>
      </c>
      <c r="D224" s="108">
        <v>508</v>
      </c>
      <c r="E224" s="148">
        <f t="shared" si="47"/>
        <v>508</v>
      </c>
      <c r="F224" s="109" t="s">
        <v>72</v>
      </c>
      <c r="G224" s="108">
        <v>508</v>
      </c>
      <c r="H224" s="147">
        <v>0</v>
      </c>
      <c r="I224" s="147">
        <v>394</v>
      </c>
      <c r="J224" s="148">
        <f t="shared" si="48"/>
        <v>77.559055118110237</v>
      </c>
      <c r="K224" s="147">
        <v>362</v>
      </c>
      <c r="L224" s="32">
        <f t="shared" si="42"/>
        <v>71.259842519685037</v>
      </c>
      <c r="M224" s="251">
        <v>0</v>
      </c>
    </row>
    <row r="225" spans="2:13" ht="19.149999999999999" hidden="1" customHeight="1" outlineLevel="2" x14ac:dyDescent="0.25">
      <c r="B225" s="111" t="s">
        <v>90</v>
      </c>
      <c r="C225" s="152">
        <v>5</v>
      </c>
      <c r="D225" s="108">
        <v>463</v>
      </c>
      <c r="E225" s="148">
        <f t="shared" si="47"/>
        <v>474</v>
      </c>
      <c r="F225" s="109" t="s">
        <v>72</v>
      </c>
      <c r="G225" s="108">
        <v>463</v>
      </c>
      <c r="H225" s="147">
        <v>11</v>
      </c>
      <c r="I225" s="147">
        <v>421</v>
      </c>
      <c r="J225" s="148">
        <f t="shared" si="48"/>
        <v>90.928725701943847</v>
      </c>
      <c r="K225" s="147">
        <v>233</v>
      </c>
      <c r="L225" s="32">
        <f t="shared" si="42"/>
        <v>49.156118143459913</v>
      </c>
      <c r="M225" s="251">
        <v>0</v>
      </c>
    </row>
    <row r="226" spans="2:13" ht="19.149999999999999" hidden="1" customHeight="1" outlineLevel="2" x14ac:dyDescent="0.25">
      <c r="B226" s="111" t="s">
        <v>90</v>
      </c>
      <c r="C226" s="152" t="s">
        <v>14</v>
      </c>
      <c r="D226" s="104"/>
      <c r="E226" s="148">
        <f t="shared" si="47"/>
        <v>6</v>
      </c>
      <c r="F226" s="109" t="s">
        <v>72</v>
      </c>
      <c r="G226" s="104"/>
      <c r="H226" s="147">
        <v>6</v>
      </c>
      <c r="I226" s="147"/>
      <c r="J226" s="148"/>
      <c r="K226" s="147">
        <v>6</v>
      </c>
      <c r="L226" s="32"/>
      <c r="M226" s="251"/>
    </row>
    <row r="227" spans="2:13" ht="19.149999999999999" customHeight="1" outlineLevel="1" collapsed="1" x14ac:dyDescent="0.25">
      <c r="B227" s="113" t="s">
        <v>90</v>
      </c>
      <c r="C227" s="150"/>
      <c r="D227" s="242">
        <f>SUM(D221:D226)</f>
        <v>2421</v>
      </c>
      <c r="E227" s="242">
        <f t="shared" ref="E227:M227" si="49">SUM(E221:E226)</f>
        <v>3277</v>
      </c>
      <c r="F227" s="242">
        <f t="shared" si="49"/>
        <v>0</v>
      </c>
      <c r="G227" s="242">
        <f t="shared" si="49"/>
        <v>2421</v>
      </c>
      <c r="H227" s="242">
        <f t="shared" si="49"/>
        <v>856</v>
      </c>
      <c r="I227" s="242">
        <f t="shared" si="49"/>
        <v>2162</v>
      </c>
      <c r="J227" s="242">
        <f>SUM(J221:J226)/5</f>
        <v>89.512924353996269</v>
      </c>
      <c r="K227" s="242">
        <f t="shared" si="49"/>
        <v>1841</v>
      </c>
      <c r="L227" s="242">
        <f>SUM(L221:L226)/5</f>
        <v>63.598180430157569</v>
      </c>
      <c r="M227" s="246">
        <f t="shared" si="49"/>
        <v>60</v>
      </c>
    </row>
    <row r="228" spans="2:13" ht="19.149999999999999" hidden="1" customHeight="1" outlineLevel="2" x14ac:dyDescent="0.25">
      <c r="B228" s="111" t="s">
        <v>91</v>
      </c>
      <c r="C228" s="152">
        <v>1</v>
      </c>
      <c r="D228" s="108">
        <v>576</v>
      </c>
      <c r="E228" s="104">
        <f>G228+H228</f>
        <v>590</v>
      </c>
      <c r="F228" s="109" t="s">
        <v>72</v>
      </c>
      <c r="G228" s="108">
        <v>576</v>
      </c>
      <c r="H228" s="109">
        <v>14</v>
      </c>
      <c r="I228" s="109">
        <v>576</v>
      </c>
      <c r="J228" s="104">
        <f>(I228/G228)*100</f>
        <v>100</v>
      </c>
      <c r="K228" s="109">
        <v>505</v>
      </c>
      <c r="L228" s="32">
        <f t="shared" si="42"/>
        <v>85.593220338983059</v>
      </c>
      <c r="M228" s="211">
        <v>35</v>
      </c>
    </row>
    <row r="229" spans="2:13" ht="19.149999999999999" hidden="1" customHeight="1" outlineLevel="2" x14ac:dyDescent="0.25">
      <c r="B229" s="111" t="s">
        <v>91</v>
      </c>
      <c r="C229" s="152">
        <v>2</v>
      </c>
      <c r="D229" s="108">
        <v>562</v>
      </c>
      <c r="E229" s="104">
        <f t="shared" ref="E229:E231" si="50">G229+H229</f>
        <v>575</v>
      </c>
      <c r="F229" s="109" t="s">
        <v>72</v>
      </c>
      <c r="G229" s="108">
        <v>562</v>
      </c>
      <c r="H229" s="109">
        <v>13</v>
      </c>
      <c r="I229" s="109">
        <v>554</v>
      </c>
      <c r="J229" s="104">
        <f>(I229/G229)*100</f>
        <v>98.576512455516024</v>
      </c>
      <c r="K229" s="109">
        <v>567</v>
      </c>
      <c r="L229" s="32">
        <f t="shared" si="42"/>
        <v>98.608695652173921</v>
      </c>
      <c r="M229" s="211">
        <v>0</v>
      </c>
    </row>
    <row r="230" spans="2:13" ht="19.149999999999999" hidden="1" customHeight="1" outlineLevel="2" x14ac:dyDescent="0.25">
      <c r="B230" s="111" t="s">
        <v>91</v>
      </c>
      <c r="C230" s="152">
        <v>3</v>
      </c>
      <c r="D230" s="108">
        <v>530</v>
      </c>
      <c r="E230" s="104">
        <f t="shared" si="50"/>
        <v>530</v>
      </c>
      <c r="F230" s="109" t="s">
        <v>73</v>
      </c>
      <c r="G230" s="108">
        <v>530</v>
      </c>
      <c r="H230" s="109">
        <v>0</v>
      </c>
      <c r="I230" s="109">
        <v>512</v>
      </c>
      <c r="J230" s="104">
        <f t="shared" ref="J230" si="51">(I230/G230)*100</f>
        <v>96.603773584905667</v>
      </c>
      <c r="K230" s="109">
        <v>512</v>
      </c>
      <c r="L230" s="32">
        <f t="shared" si="42"/>
        <v>96.603773584905667</v>
      </c>
      <c r="M230" s="211">
        <v>0</v>
      </c>
    </row>
    <row r="231" spans="2:13" ht="19.149999999999999" hidden="1" customHeight="1" outlineLevel="2" x14ac:dyDescent="0.25">
      <c r="B231" s="111" t="s">
        <v>91</v>
      </c>
      <c r="C231" s="152" t="s">
        <v>14</v>
      </c>
      <c r="D231" s="104"/>
      <c r="E231" s="104">
        <f t="shared" si="50"/>
        <v>4</v>
      </c>
      <c r="F231" s="109" t="s">
        <v>72</v>
      </c>
      <c r="G231" s="104"/>
      <c r="H231" s="109">
        <v>4</v>
      </c>
      <c r="I231" s="109"/>
      <c r="J231" s="104"/>
      <c r="K231" s="109">
        <v>4</v>
      </c>
      <c r="L231" s="32"/>
      <c r="M231" s="211"/>
    </row>
    <row r="232" spans="2:13" ht="19.149999999999999" customHeight="1" outlineLevel="1" collapsed="1" x14ac:dyDescent="0.25">
      <c r="B232" s="113" t="s">
        <v>91</v>
      </c>
      <c r="C232" s="150"/>
      <c r="D232" s="242">
        <f>SUM(D228:D231)</f>
        <v>1668</v>
      </c>
      <c r="E232" s="242">
        <f t="shared" ref="E232:M232" si="52">SUM(E228:E231)</f>
        <v>1699</v>
      </c>
      <c r="F232" s="242">
        <f t="shared" si="52"/>
        <v>0</v>
      </c>
      <c r="G232" s="242">
        <f t="shared" si="52"/>
        <v>1668</v>
      </c>
      <c r="H232" s="242">
        <f t="shared" si="52"/>
        <v>31</v>
      </c>
      <c r="I232" s="242">
        <f t="shared" si="52"/>
        <v>1642</v>
      </c>
      <c r="J232" s="242">
        <f>SUM(J228:J231)/3</f>
        <v>98.393428680140573</v>
      </c>
      <c r="K232" s="242">
        <f t="shared" si="52"/>
        <v>1588</v>
      </c>
      <c r="L232" s="242">
        <f>SUM(L228:L231)/3</f>
        <v>93.601896525354206</v>
      </c>
      <c r="M232" s="246">
        <f t="shared" si="52"/>
        <v>35</v>
      </c>
    </row>
    <row r="233" spans="2:13" ht="19.149999999999999" hidden="1" customHeight="1" outlineLevel="2" x14ac:dyDescent="0.25">
      <c r="B233" s="111" t="s">
        <v>92</v>
      </c>
      <c r="C233" s="152">
        <v>1</v>
      </c>
      <c r="D233" s="108">
        <v>507</v>
      </c>
      <c r="E233" s="148">
        <f>G233+H233</f>
        <v>518</v>
      </c>
      <c r="F233" s="109" t="s">
        <v>72</v>
      </c>
      <c r="G233" s="108">
        <v>507</v>
      </c>
      <c r="H233" s="147">
        <v>11</v>
      </c>
      <c r="I233" s="147">
        <v>195</v>
      </c>
      <c r="J233" s="148">
        <f>(I233/G233)*100</f>
        <v>38.461538461538467</v>
      </c>
      <c r="K233" s="147">
        <v>206</v>
      </c>
      <c r="L233" s="32">
        <f t="shared" si="42"/>
        <v>39.768339768339764</v>
      </c>
      <c r="M233" s="251">
        <v>0</v>
      </c>
    </row>
    <row r="234" spans="2:13" ht="19.149999999999999" hidden="1" customHeight="1" outlineLevel="2" x14ac:dyDescent="0.25">
      <c r="B234" s="111" t="s">
        <v>92</v>
      </c>
      <c r="C234" s="152">
        <v>2</v>
      </c>
      <c r="D234" s="108">
        <v>555</v>
      </c>
      <c r="E234" s="148">
        <f t="shared" ref="E234:E244" si="53">G234+H234</f>
        <v>566</v>
      </c>
      <c r="F234" s="109" t="s">
        <v>72</v>
      </c>
      <c r="G234" s="108">
        <v>555</v>
      </c>
      <c r="H234" s="147">
        <v>11</v>
      </c>
      <c r="I234" s="147">
        <v>405</v>
      </c>
      <c r="J234" s="148">
        <f>(I234/G234)*100</f>
        <v>72.972972972972968</v>
      </c>
      <c r="K234" s="147">
        <v>416</v>
      </c>
      <c r="L234" s="32">
        <f t="shared" si="42"/>
        <v>73.4982332155477</v>
      </c>
      <c r="M234" s="251">
        <v>1384</v>
      </c>
    </row>
    <row r="235" spans="2:13" ht="19.149999999999999" hidden="1" customHeight="1" outlineLevel="2" x14ac:dyDescent="0.25">
      <c r="B235" s="111" t="s">
        <v>92</v>
      </c>
      <c r="C235" s="152">
        <v>3</v>
      </c>
      <c r="D235" s="108">
        <v>460</v>
      </c>
      <c r="E235" s="148">
        <f t="shared" si="53"/>
        <v>469</v>
      </c>
      <c r="F235" s="109" t="s">
        <v>72</v>
      </c>
      <c r="G235" s="108">
        <v>460</v>
      </c>
      <c r="H235" s="147">
        <v>9</v>
      </c>
      <c r="I235" s="147">
        <v>371</v>
      </c>
      <c r="J235" s="148">
        <f t="shared" ref="J235:J244" si="54">(I235/G235)*100</f>
        <v>80.652173913043484</v>
      </c>
      <c r="K235" s="147">
        <v>370</v>
      </c>
      <c r="L235" s="32">
        <f t="shared" si="42"/>
        <v>78.891257995735614</v>
      </c>
      <c r="M235" s="251">
        <v>0</v>
      </c>
    </row>
    <row r="236" spans="2:13" ht="19.149999999999999" hidden="1" customHeight="1" outlineLevel="2" x14ac:dyDescent="0.25">
      <c r="B236" s="111" t="s">
        <v>92</v>
      </c>
      <c r="C236" s="152">
        <v>4</v>
      </c>
      <c r="D236" s="108">
        <v>616</v>
      </c>
      <c r="E236" s="148">
        <f t="shared" si="53"/>
        <v>636</v>
      </c>
      <c r="F236" s="109" t="s">
        <v>72</v>
      </c>
      <c r="G236" s="108">
        <v>616</v>
      </c>
      <c r="H236" s="147">
        <v>20</v>
      </c>
      <c r="I236" s="147">
        <v>352</v>
      </c>
      <c r="J236" s="148">
        <f t="shared" si="54"/>
        <v>57.142857142857139</v>
      </c>
      <c r="K236" s="147">
        <v>350</v>
      </c>
      <c r="L236" s="32">
        <f t="shared" si="42"/>
        <v>55.031446540880502</v>
      </c>
      <c r="M236" s="251">
        <v>0</v>
      </c>
    </row>
    <row r="237" spans="2:13" ht="19.149999999999999" hidden="1" customHeight="1" outlineLevel="2" x14ac:dyDescent="0.25">
      <c r="B237" s="111" t="s">
        <v>92</v>
      </c>
      <c r="C237" s="152">
        <v>5</v>
      </c>
      <c r="D237" s="108">
        <v>391</v>
      </c>
      <c r="E237" s="148">
        <f t="shared" si="53"/>
        <v>391</v>
      </c>
      <c r="F237" s="109" t="s">
        <v>72</v>
      </c>
      <c r="G237" s="108">
        <v>391</v>
      </c>
      <c r="H237" s="147">
        <v>0</v>
      </c>
      <c r="I237" s="147">
        <v>391</v>
      </c>
      <c r="J237" s="148">
        <f t="shared" si="54"/>
        <v>100</v>
      </c>
      <c r="K237" s="147">
        <v>391</v>
      </c>
      <c r="L237" s="32">
        <f t="shared" si="42"/>
        <v>100</v>
      </c>
      <c r="M237" s="251">
        <v>28</v>
      </c>
    </row>
    <row r="238" spans="2:13" ht="19.149999999999999" hidden="1" customHeight="1" outlineLevel="2" x14ac:dyDescent="0.25">
      <c r="B238" s="111" t="s">
        <v>92</v>
      </c>
      <c r="C238" s="152">
        <v>6</v>
      </c>
      <c r="D238" s="108">
        <v>605</v>
      </c>
      <c r="E238" s="148">
        <f t="shared" si="53"/>
        <v>605</v>
      </c>
      <c r="F238" s="109" t="s">
        <v>72</v>
      </c>
      <c r="G238" s="108">
        <v>605</v>
      </c>
      <c r="H238" s="147">
        <v>0</v>
      </c>
      <c r="I238" s="147">
        <v>530</v>
      </c>
      <c r="J238" s="148">
        <f t="shared" si="54"/>
        <v>87.603305785123965</v>
      </c>
      <c r="K238" s="147">
        <v>522</v>
      </c>
      <c r="L238" s="32">
        <f t="shared" si="42"/>
        <v>86.280991735537199</v>
      </c>
      <c r="M238" s="251">
        <v>0</v>
      </c>
    </row>
    <row r="239" spans="2:13" ht="19.149999999999999" hidden="1" customHeight="1" outlineLevel="2" x14ac:dyDescent="0.25">
      <c r="B239" s="111" t="s">
        <v>92</v>
      </c>
      <c r="C239" s="152">
        <v>7</v>
      </c>
      <c r="D239" s="108">
        <v>636</v>
      </c>
      <c r="E239" s="148">
        <f t="shared" si="53"/>
        <v>636</v>
      </c>
      <c r="F239" s="109" t="s">
        <v>72</v>
      </c>
      <c r="G239" s="108">
        <v>636</v>
      </c>
      <c r="H239" s="147">
        <v>0</v>
      </c>
      <c r="I239" s="147">
        <v>385</v>
      </c>
      <c r="J239" s="148">
        <f t="shared" si="54"/>
        <v>60.534591194968556</v>
      </c>
      <c r="K239" s="147">
        <v>385</v>
      </c>
      <c r="L239" s="32">
        <f t="shared" si="42"/>
        <v>60.534591194968556</v>
      </c>
      <c r="M239" s="251">
        <v>0</v>
      </c>
    </row>
    <row r="240" spans="2:13" ht="19.149999999999999" hidden="1" customHeight="1" outlineLevel="2" x14ac:dyDescent="0.25">
      <c r="B240" s="111" t="s">
        <v>92</v>
      </c>
      <c r="C240" s="152">
        <v>8</v>
      </c>
      <c r="D240" s="108">
        <v>491</v>
      </c>
      <c r="E240" s="148">
        <f t="shared" si="53"/>
        <v>501</v>
      </c>
      <c r="F240" s="147" t="s">
        <v>74</v>
      </c>
      <c r="G240" s="108">
        <v>491</v>
      </c>
      <c r="H240" s="147">
        <v>10</v>
      </c>
      <c r="I240" s="147">
        <v>458</v>
      </c>
      <c r="J240" s="148">
        <f t="shared" si="54"/>
        <v>93.279022403258665</v>
      </c>
      <c r="K240" s="147">
        <v>458</v>
      </c>
      <c r="L240" s="32">
        <f t="shared" si="42"/>
        <v>91.417165668662676</v>
      </c>
      <c r="M240" s="251">
        <v>0</v>
      </c>
    </row>
    <row r="241" spans="2:13" ht="19.149999999999999" hidden="1" customHeight="1" outlineLevel="2" x14ac:dyDescent="0.25">
      <c r="B241" s="111" t="s">
        <v>92</v>
      </c>
      <c r="C241" s="152">
        <v>9</v>
      </c>
      <c r="D241" s="108">
        <v>614</v>
      </c>
      <c r="E241" s="148">
        <f t="shared" si="53"/>
        <v>637</v>
      </c>
      <c r="F241" s="109" t="s">
        <v>72</v>
      </c>
      <c r="G241" s="108">
        <v>614</v>
      </c>
      <c r="H241" s="147">
        <v>23</v>
      </c>
      <c r="I241" s="147">
        <v>614</v>
      </c>
      <c r="J241" s="148">
        <f t="shared" si="54"/>
        <v>100</v>
      </c>
      <c r="K241" s="147">
        <v>407</v>
      </c>
      <c r="L241" s="32">
        <f t="shared" si="42"/>
        <v>63.893249607535317</v>
      </c>
      <c r="M241" s="251">
        <v>178</v>
      </c>
    </row>
    <row r="242" spans="2:13" ht="19.149999999999999" hidden="1" customHeight="1" outlineLevel="2" x14ac:dyDescent="0.25">
      <c r="B242" s="111" t="s">
        <v>92</v>
      </c>
      <c r="C242" s="152">
        <v>10</v>
      </c>
      <c r="D242" s="108">
        <v>605</v>
      </c>
      <c r="E242" s="148">
        <f t="shared" si="53"/>
        <v>605</v>
      </c>
      <c r="F242" s="109" t="s">
        <v>72</v>
      </c>
      <c r="G242" s="108">
        <v>605</v>
      </c>
      <c r="H242" s="147">
        <v>0</v>
      </c>
      <c r="I242" s="147">
        <v>300</v>
      </c>
      <c r="J242" s="148">
        <f t="shared" si="54"/>
        <v>49.586776859504134</v>
      </c>
      <c r="K242" s="147">
        <v>300</v>
      </c>
      <c r="L242" s="32">
        <f t="shared" si="42"/>
        <v>49.586776859504134</v>
      </c>
      <c r="M242" s="251">
        <v>0</v>
      </c>
    </row>
    <row r="243" spans="2:13" ht="19.149999999999999" hidden="1" customHeight="1" outlineLevel="2" x14ac:dyDescent="0.25">
      <c r="B243" s="111" t="s">
        <v>92</v>
      </c>
      <c r="C243" s="152">
        <v>11</v>
      </c>
      <c r="D243" s="108">
        <v>548</v>
      </c>
      <c r="E243" s="148">
        <f t="shared" si="53"/>
        <v>548</v>
      </c>
      <c r="F243" s="147" t="s">
        <v>73</v>
      </c>
      <c r="G243" s="108">
        <v>548</v>
      </c>
      <c r="H243" s="147">
        <v>0</v>
      </c>
      <c r="I243" s="147">
        <v>386</v>
      </c>
      <c r="J243" s="148">
        <f t="shared" si="54"/>
        <v>70.43795620437956</v>
      </c>
      <c r="K243" s="147">
        <v>386</v>
      </c>
      <c r="L243" s="32">
        <f t="shared" si="42"/>
        <v>70.43795620437956</v>
      </c>
      <c r="M243" s="251">
        <v>0</v>
      </c>
    </row>
    <row r="244" spans="2:13" ht="19.149999999999999" hidden="1" customHeight="1" outlineLevel="2" x14ac:dyDescent="0.25">
      <c r="B244" s="111" t="s">
        <v>92</v>
      </c>
      <c r="C244" s="152">
        <v>12</v>
      </c>
      <c r="D244" s="108">
        <v>557</v>
      </c>
      <c r="E244" s="148">
        <f t="shared" si="53"/>
        <v>600</v>
      </c>
      <c r="F244" s="109" t="s">
        <v>72</v>
      </c>
      <c r="G244" s="108">
        <v>557</v>
      </c>
      <c r="H244" s="147">
        <v>43</v>
      </c>
      <c r="I244" s="147">
        <v>365</v>
      </c>
      <c r="J244" s="148">
        <f t="shared" si="54"/>
        <v>65.529622980251347</v>
      </c>
      <c r="K244" s="147">
        <v>310</v>
      </c>
      <c r="L244" s="32">
        <f t="shared" si="42"/>
        <v>51.666666666666671</v>
      </c>
      <c r="M244" s="251">
        <v>0</v>
      </c>
    </row>
    <row r="245" spans="2:13" ht="19.149999999999999" hidden="1" customHeight="1" outlineLevel="2" x14ac:dyDescent="0.25">
      <c r="B245" s="111" t="s">
        <v>92</v>
      </c>
      <c r="C245" s="152" t="s">
        <v>14</v>
      </c>
      <c r="D245" s="104"/>
      <c r="E245" s="148"/>
      <c r="F245" s="147"/>
      <c r="G245" s="104"/>
      <c r="H245" s="147"/>
      <c r="I245" s="147"/>
      <c r="J245" s="148"/>
      <c r="K245" s="147"/>
      <c r="L245" s="32"/>
      <c r="M245" s="251"/>
    </row>
    <row r="246" spans="2:13" ht="19.149999999999999" customHeight="1" outlineLevel="1" collapsed="1" x14ac:dyDescent="0.25">
      <c r="B246" s="113" t="s">
        <v>92</v>
      </c>
      <c r="C246" s="150"/>
      <c r="D246" s="242">
        <f>SUM(D233:D245)</f>
        <v>6585</v>
      </c>
      <c r="E246" s="242">
        <f t="shared" ref="E246:M246" si="55">SUM(E233:E245)</f>
        <v>6712</v>
      </c>
      <c r="F246" s="242">
        <f t="shared" si="55"/>
        <v>0</v>
      </c>
      <c r="G246" s="242">
        <f t="shared" si="55"/>
        <v>6585</v>
      </c>
      <c r="H246" s="242">
        <f t="shared" si="55"/>
        <v>127</v>
      </c>
      <c r="I246" s="242">
        <f t="shared" si="55"/>
        <v>4752</v>
      </c>
      <c r="J246" s="242">
        <f>SUM(J233:J245)/12</f>
        <v>73.016734826491515</v>
      </c>
      <c r="K246" s="242">
        <f t="shared" si="55"/>
        <v>4501</v>
      </c>
      <c r="L246" s="242">
        <f>SUM(L233:L245)/12</f>
        <v>68.417222954813127</v>
      </c>
      <c r="M246" s="246">
        <f t="shared" si="55"/>
        <v>1590</v>
      </c>
    </row>
    <row r="247" spans="2:13" ht="19.149999999999999" hidden="1" customHeight="1" outlineLevel="2" x14ac:dyDescent="0.25">
      <c r="B247" s="111" t="s">
        <v>93</v>
      </c>
      <c r="C247" s="152">
        <v>1</v>
      </c>
      <c r="D247" s="108">
        <v>509</v>
      </c>
      <c r="E247" s="148">
        <f>G247+H247</f>
        <v>519</v>
      </c>
      <c r="F247" s="109" t="s">
        <v>72</v>
      </c>
      <c r="G247" s="108">
        <v>509</v>
      </c>
      <c r="H247" s="147">
        <v>10</v>
      </c>
      <c r="I247" s="147">
        <v>485</v>
      </c>
      <c r="J247" s="148">
        <f>(I247/G247)*100</f>
        <v>95.284872298624762</v>
      </c>
      <c r="K247" s="147">
        <v>490</v>
      </c>
      <c r="L247" s="32">
        <f t="shared" si="42"/>
        <v>94.412331406551061</v>
      </c>
      <c r="M247" s="251">
        <v>0</v>
      </c>
    </row>
    <row r="248" spans="2:13" ht="19.149999999999999" hidden="1" customHeight="1" outlineLevel="2" x14ac:dyDescent="0.25">
      <c r="B248" s="111" t="s">
        <v>93</v>
      </c>
      <c r="C248" s="152">
        <v>2</v>
      </c>
      <c r="D248" s="108">
        <v>537</v>
      </c>
      <c r="E248" s="148">
        <f t="shared" ref="E248:E257" si="56">G248+H248</f>
        <v>549</v>
      </c>
      <c r="F248" s="109" t="s">
        <v>72</v>
      </c>
      <c r="G248" s="108">
        <v>537</v>
      </c>
      <c r="H248" s="147">
        <v>12</v>
      </c>
      <c r="I248" s="147">
        <v>448</v>
      </c>
      <c r="J248" s="148">
        <f>(I248/G248)*100</f>
        <v>83.426443202979513</v>
      </c>
      <c r="K248" s="147">
        <v>440</v>
      </c>
      <c r="L248" s="32">
        <f t="shared" si="42"/>
        <v>80.145719489981786</v>
      </c>
      <c r="M248" s="251">
        <v>200</v>
      </c>
    </row>
    <row r="249" spans="2:13" ht="19.149999999999999" hidden="1" customHeight="1" outlineLevel="2" x14ac:dyDescent="0.25">
      <c r="B249" s="111" t="s">
        <v>93</v>
      </c>
      <c r="C249" s="152">
        <v>3</v>
      </c>
      <c r="D249" s="108">
        <v>565</v>
      </c>
      <c r="E249" s="148">
        <f t="shared" si="56"/>
        <v>577</v>
      </c>
      <c r="F249" s="109" t="s">
        <v>72</v>
      </c>
      <c r="G249" s="108">
        <v>565</v>
      </c>
      <c r="H249" s="147">
        <v>12</v>
      </c>
      <c r="I249" s="147">
        <v>480</v>
      </c>
      <c r="J249" s="148">
        <f t="shared" ref="J249:J256" si="57">(I249/G249)*100</f>
        <v>84.955752212389385</v>
      </c>
      <c r="K249" s="147">
        <v>390</v>
      </c>
      <c r="L249" s="32">
        <f t="shared" si="42"/>
        <v>67.59098786828423</v>
      </c>
      <c r="M249" s="251">
        <v>0</v>
      </c>
    </row>
    <row r="250" spans="2:13" ht="19.149999999999999" hidden="1" customHeight="1" outlineLevel="2" x14ac:dyDescent="0.25">
      <c r="B250" s="111" t="s">
        <v>93</v>
      </c>
      <c r="C250" s="152">
        <v>4</v>
      </c>
      <c r="D250" s="108">
        <v>585</v>
      </c>
      <c r="E250" s="148">
        <f t="shared" si="56"/>
        <v>740</v>
      </c>
      <c r="F250" s="147" t="s">
        <v>73</v>
      </c>
      <c r="G250" s="108">
        <v>585</v>
      </c>
      <c r="H250" s="147">
        <v>155</v>
      </c>
      <c r="I250" s="147">
        <v>522</v>
      </c>
      <c r="J250" s="148">
        <f t="shared" si="57"/>
        <v>89.230769230769241</v>
      </c>
      <c r="K250" s="147">
        <v>677</v>
      </c>
      <c r="L250" s="32">
        <f t="shared" si="42"/>
        <v>91.486486486486484</v>
      </c>
      <c r="M250" s="251">
        <v>0</v>
      </c>
    </row>
    <row r="251" spans="2:13" ht="19.149999999999999" hidden="1" customHeight="1" outlineLevel="2" x14ac:dyDescent="0.25">
      <c r="B251" s="111" t="s">
        <v>93</v>
      </c>
      <c r="C251" s="152">
        <v>5</v>
      </c>
      <c r="D251" s="108">
        <v>509</v>
      </c>
      <c r="E251" s="148">
        <f t="shared" si="56"/>
        <v>509</v>
      </c>
      <c r="F251" s="109" t="s">
        <v>72</v>
      </c>
      <c r="G251" s="108">
        <v>509</v>
      </c>
      <c r="H251" s="147">
        <v>0</v>
      </c>
      <c r="I251" s="147">
        <v>482</v>
      </c>
      <c r="J251" s="148">
        <f t="shared" si="57"/>
        <v>94.695481335952849</v>
      </c>
      <c r="K251" s="147">
        <v>480</v>
      </c>
      <c r="L251" s="32">
        <f t="shared" si="42"/>
        <v>94.302554027504911</v>
      </c>
      <c r="M251" s="251">
        <v>30</v>
      </c>
    </row>
    <row r="252" spans="2:13" ht="19.149999999999999" hidden="1" customHeight="1" outlineLevel="2" x14ac:dyDescent="0.25">
      <c r="B252" s="111" t="s">
        <v>93</v>
      </c>
      <c r="C252" s="152">
        <v>6</v>
      </c>
      <c r="D252" s="108">
        <v>566</v>
      </c>
      <c r="E252" s="148">
        <f t="shared" si="56"/>
        <v>744</v>
      </c>
      <c r="F252" s="147" t="s">
        <v>73</v>
      </c>
      <c r="G252" s="108">
        <v>566</v>
      </c>
      <c r="H252" s="147">
        <v>178</v>
      </c>
      <c r="I252" s="147">
        <v>545</v>
      </c>
      <c r="J252" s="148">
        <f t="shared" si="57"/>
        <v>96.289752650176681</v>
      </c>
      <c r="K252" s="147">
        <v>623</v>
      </c>
      <c r="L252" s="32">
        <f t="shared" si="42"/>
        <v>83.736559139784944</v>
      </c>
      <c r="M252" s="251">
        <v>120</v>
      </c>
    </row>
    <row r="253" spans="2:13" ht="19.149999999999999" hidden="1" customHeight="1" outlineLevel="2" x14ac:dyDescent="0.25">
      <c r="B253" s="111" t="s">
        <v>93</v>
      </c>
      <c r="C253" s="152">
        <v>7</v>
      </c>
      <c r="D253" s="108">
        <v>555</v>
      </c>
      <c r="E253" s="148">
        <f t="shared" si="56"/>
        <v>561</v>
      </c>
      <c r="F253" s="109" t="s">
        <v>72</v>
      </c>
      <c r="G253" s="108">
        <v>555</v>
      </c>
      <c r="H253" s="147">
        <v>6</v>
      </c>
      <c r="I253" s="147">
        <v>345</v>
      </c>
      <c r="J253" s="148">
        <f t="shared" si="57"/>
        <v>62.162162162162161</v>
      </c>
      <c r="K253" s="147">
        <v>349</v>
      </c>
      <c r="L253" s="32">
        <f t="shared" si="42"/>
        <v>62.21033868092691</v>
      </c>
      <c r="M253" s="251">
        <v>42</v>
      </c>
    </row>
    <row r="254" spans="2:13" ht="19.149999999999999" hidden="1" customHeight="1" outlineLevel="2" x14ac:dyDescent="0.25">
      <c r="B254" s="111" t="s">
        <v>93</v>
      </c>
      <c r="C254" s="152">
        <v>8</v>
      </c>
      <c r="D254" s="108">
        <v>531</v>
      </c>
      <c r="E254" s="148">
        <f t="shared" si="56"/>
        <v>889</v>
      </c>
      <c r="F254" s="147" t="s">
        <v>73</v>
      </c>
      <c r="G254" s="108">
        <v>531</v>
      </c>
      <c r="H254" s="147">
        <v>358</v>
      </c>
      <c r="I254" s="147">
        <v>531</v>
      </c>
      <c r="J254" s="148">
        <f t="shared" si="57"/>
        <v>100</v>
      </c>
      <c r="K254" s="147">
        <v>889</v>
      </c>
      <c r="L254" s="32">
        <f t="shared" si="42"/>
        <v>100</v>
      </c>
      <c r="M254" s="251">
        <v>358</v>
      </c>
    </row>
    <row r="255" spans="2:13" ht="19.149999999999999" hidden="1" customHeight="1" outlineLevel="2" x14ac:dyDescent="0.25">
      <c r="B255" s="111" t="s">
        <v>93</v>
      </c>
      <c r="C255" s="152">
        <v>9</v>
      </c>
      <c r="D255" s="108">
        <v>492</v>
      </c>
      <c r="E255" s="148">
        <f t="shared" si="56"/>
        <v>502</v>
      </c>
      <c r="F255" s="109" t="s">
        <v>72</v>
      </c>
      <c r="G255" s="108">
        <v>492</v>
      </c>
      <c r="H255" s="147">
        <v>10</v>
      </c>
      <c r="I255" s="147">
        <v>348</v>
      </c>
      <c r="J255" s="148">
        <f t="shared" si="57"/>
        <v>70.731707317073173</v>
      </c>
      <c r="K255" s="147">
        <v>343</v>
      </c>
      <c r="L255" s="32">
        <f t="shared" si="42"/>
        <v>68.326693227091624</v>
      </c>
      <c r="M255" s="251">
        <v>0</v>
      </c>
    </row>
    <row r="256" spans="2:13" ht="19.149999999999999" hidden="1" customHeight="1" outlineLevel="2" x14ac:dyDescent="0.25">
      <c r="B256" s="111" t="s">
        <v>93</v>
      </c>
      <c r="C256" s="152">
        <v>10</v>
      </c>
      <c r="D256" s="108">
        <v>566</v>
      </c>
      <c r="E256" s="148">
        <f t="shared" si="56"/>
        <v>591</v>
      </c>
      <c r="F256" s="147" t="s">
        <v>126</v>
      </c>
      <c r="G256" s="108">
        <v>566</v>
      </c>
      <c r="H256" s="147">
        <v>25</v>
      </c>
      <c r="I256" s="147">
        <v>458</v>
      </c>
      <c r="J256" s="148">
        <f t="shared" si="57"/>
        <v>80.918727915194339</v>
      </c>
      <c r="K256" s="147">
        <v>341</v>
      </c>
      <c r="L256" s="32">
        <f t="shared" si="42"/>
        <v>57.698815566835869</v>
      </c>
      <c r="M256" s="251">
        <v>332</v>
      </c>
    </row>
    <row r="257" spans="2:13" ht="19.149999999999999" hidden="1" customHeight="1" outlineLevel="2" x14ac:dyDescent="0.25">
      <c r="B257" s="111" t="s">
        <v>93</v>
      </c>
      <c r="C257" s="152" t="s">
        <v>14</v>
      </c>
      <c r="D257" s="104"/>
      <c r="E257" s="148">
        <f t="shared" si="56"/>
        <v>11</v>
      </c>
      <c r="F257" s="109" t="s">
        <v>72</v>
      </c>
      <c r="G257" s="104"/>
      <c r="H257" s="147">
        <v>11</v>
      </c>
      <c r="I257" s="147"/>
      <c r="J257" s="148"/>
      <c r="K257" s="147">
        <v>11</v>
      </c>
      <c r="L257" s="32"/>
      <c r="M257" s="251"/>
    </row>
    <row r="258" spans="2:13" ht="19.149999999999999" customHeight="1" outlineLevel="1" collapsed="1" x14ac:dyDescent="0.25">
      <c r="B258" s="113" t="s">
        <v>93</v>
      </c>
      <c r="C258" s="150"/>
      <c r="D258" s="242">
        <f>SUM(D247:D257)</f>
        <v>5415</v>
      </c>
      <c r="E258" s="242">
        <f t="shared" ref="E258:M258" si="58">SUM(E247:E257)</f>
        <v>6192</v>
      </c>
      <c r="F258" s="242">
        <f t="shared" si="58"/>
        <v>0</v>
      </c>
      <c r="G258" s="242">
        <f t="shared" si="58"/>
        <v>5415</v>
      </c>
      <c r="H258" s="242">
        <f t="shared" si="58"/>
        <v>777</v>
      </c>
      <c r="I258" s="242">
        <f t="shared" si="58"/>
        <v>4644</v>
      </c>
      <c r="J258" s="242">
        <f>SUM(J247:J257)/10</f>
        <v>85.769566832532206</v>
      </c>
      <c r="K258" s="242">
        <f t="shared" si="58"/>
        <v>5033</v>
      </c>
      <c r="L258" s="242">
        <f>SUM(L247:L257)/10</f>
        <v>79.991048589344786</v>
      </c>
      <c r="M258" s="246">
        <f t="shared" si="58"/>
        <v>1082</v>
      </c>
    </row>
    <row r="259" spans="2:13" ht="19.149999999999999" hidden="1" customHeight="1" outlineLevel="2" x14ac:dyDescent="0.25">
      <c r="B259" s="111" t="s">
        <v>94</v>
      </c>
      <c r="C259" s="152">
        <v>1</v>
      </c>
      <c r="D259" s="108">
        <v>509</v>
      </c>
      <c r="E259" s="148">
        <f>G259+H259</f>
        <v>521</v>
      </c>
      <c r="F259" s="109" t="s">
        <v>72</v>
      </c>
      <c r="G259" s="108">
        <v>509</v>
      </c>
      <c r="H259" s="147">
        <v>12</v>
      </c>
      <c r="I259" s="147">
        <v>475</v>
      </c>
      <c r="J259" s="148">
        <f>(I259/G259)*100</f>
        <v>93.320235756385074</v>
      </c>
      <c r="K259" s="147">
        <v>442</v>
      </c>
      <c r="L259" s="32">
        <f t="shared" si="42"/>
        <v>84.836852207293674</v>
      </c>
      <c r="M259" s="251">
        <v>0</v>
      </c>
    </row>
    <row r="260" spans="2:13" ht="19.149999999999999" hidden="1" customHeight="1" outlineLevel="2" x14ac:dyDescent="0.25">
      <c r="B260" s="111" t="s">
        <v>94</v>
      </c>
      <c r="C260" s="152">
        <v>2</v>
      </c>
      <c r="D260" s="108">
        <v>506</v>
      </c>
      <c r="E260" s="148">
        <f t="shared" ref="E260:E274" si="59">G260+H260</f>
        <v>518</v>
      </c>
      <c r="F260" s="109" t="s">
        <v>72</v>
      </c>
      <c r="G260" s="108">
        <v>506</v>
      </c>
      <c r="H260" s="147">
        <v>12</v>
      </c>
      <c r="I260" s="147">
        <v>432</v>
      </c>
      <c r="J260" s="148">
        <f>(I260/G260)*100</f>
        <v>85.375494071146235</v>
      </c>
      <c r="K260" s="147">
        <v>444</v>
      </c>
      <c r="L260" s="32">
        <f t="shared" si="42"/>
        <v>85.714285714285708</v>
      </c>
      <c r="M260" s="251">
        <v>50</v>
      </c>
    </row>
    <row r="261" spans="2:13" ht="19.149999999999999" hidden="1" customHeight="1" outlineLevel="2" x14ac:dyDescent="0.25">
      <c r="B261" s="111" t="s">
        <v>94</v>
      </c>
      <c r="C261" s="152">
        <v>3</v>
      </c>
      <c r="D261" s="108">
        <v>484</v>
      </c>
      <c r="E261" s="148">
        <f t="shared" si="59"/>
        <v>515</v>
      </c>
      <c r="F261" s="147" t="s">
        <v>73</v>
      </c>
      <c r="G261" s="108">
        <v>484</v>
      </c>
      <c r="H261" s="147">
        <v>31</v>
      </c>
      <c r="I261" s="147">
        <v>419</v>
      </c>
      <c r="J261" s="148">
        <f t="shared" ref="J261:J273" si="60">(I261/G261)*100</f>
        <v>86.570247933884289</v>
      </c>
      <c r="K261" s="147">
        <v>450</v>
      </c>
      <c r="L261" s="32">
        <f t="shared" si="42"/>
        <v>87.378640776699029</v>
      </c>
      <c r="M261" s="251">
        <v>450</v>
      </c>
    </row>
    <row r="262" spans="2:13" ht="19.149999999999999" hidden="1" customHeight="1" outlineLevel="2" x14ac:dyDescent="0.25">
      <c r="B262" s="111" t="s">
        <v>94</v>
      </c>
      <c r="C262" s="152">
        <v>4</v>
      </c>
      <c r="D262" s="108">
        <v>477</v>
      </c>
      <c r="E262" s="148">
        <f t="shared" si="59"/>
        <v>487</v>
      </c>
      <c r="F262" s="109" t="s">
        <v>72</v>
      </c>
      <c r="G262" s="108">
        <v>477</v>
      </c>
      <c r="H262" s="147">
        <v>10</v>
      </c>
      <c r="I262" s="147">
        <v>362</v>
      </c>
      <c r="J262" s="148">
        <f t="shared" si="60"/>
        <v>75.890985324947593</v>
      </c>
      <c r="K262" s="147">
        <v>370</v>
      </c>
      <c r="L262" s="32">
        <f t="shared" si="42"/>
        <v>75.975359342915823</v>
      </c>
      <c r="M262" s="251">
        <v>52</v>
      </c>
    </row>
    <row r="263" spans="2:13" ht="19.149999999999999" hidden="1" customHeight="1" outlineLevel="2" x14ac:dyDescent="0.25">
      <c r="B263" s="111" t="s">
        <v>94</v>
      </c>
      <c r="C263" s="152">
        <v>5</v>
      </c>
      <c r="D263" s="108">
        <v>471</v>
      </c>
      <c r="E263" s="148">
        <f t="shared" si="59"/>
        <v>482</v>
      </c>
      <c r="F263" s="109" t="s">
        <v>72</v>
      </c>
      <c r="G263" s="108">
        <v>471</v>
      </c>
      <c r="H263" s="147">
        <v>11</v>
      </c>
      <c r="I263" s="147">
        <v>417</v>
      </c>
      <c r="J263" s="148">
        <f t="shared" si="60"/>
        <v>88.535031847133766</v>
      </c>
      <c r="K263" s="147">
        <v>428</v>
      </c>
      <c r="L263" s="32">
        <f t="shared" si="42"/>
        <v>88.796680497925308</v>
      </c>
      <c r="M263" s="251">
        <v>0</v>
      </c>
    </row>
    <row r="264" spans="2:13" ht="19.149999999999999" hidden="1" customHeight="1" outlineLevel="2" x14ac:dyDescent="0.25">
      <c r="B264" s="111" t="s">
        <v>94</v>
      </c>
      <c r="C264" s="152">
        <v>6</v>
      </c>
      <c r="D264" s="108">
        <v>477</v>
      </c>
      <c r="E264" s="148">
        <f t="shared" si="59"/>
        <v>477</v>
      </c>
      <c r="F264" s="109" t="s">
        <v>72</v>
      </c>
      <c r="G264" s="108">
        <v>477</v>
      </c>
      <c r="H264" s="147">
        <v>0</v>
      </c>
      <c r="I264" s="147">
        <v>323</v>
      </c>
      <c r="J264" s="148">
        <f t="shared" si="60"/>
        <v>67.714884696016782</v>
      </c>
      <c r="K264" s="147">
        <v>323</v>
      </c>
      <c r="L264" s="32">
        <f t="shared" si="42"/>
        <v>67.714884696016782</v>
      </c>
      <c r="M264" s="251">
        <v>0</v>
      </c>
    </row>
    <row r="265" spans="2:13" ht="19.149999999999999" hidden="1" customHeight="1" outlineLevel="2" x14ac:dyDescent="0.25">
      <c r="B265" s="111" t="s">
        <v>94</v>
      </c>
      <c r="C265" s="152">
        <v>7</v>
      </c>
      <c r="D265" s="108">
        <v>458</v>
      </c>
      <c r="E265" s="148">
        <f t="shared" si="59"/>
        <v>467</v>
      </c>
      <c r="F265" s="109" t="s">
        <v>72</v>
      </c>
      <c r="G265" s="108">
        <v>458</v>
      </c>
      <c r="H265" s="147">
        <v>9</v>
      </c>
      <c r="I265" s="147">
        <v>388</v>
      </c>
      <c r="J265" s="148">
        <f t="shared" si="60"/>
        <v>84.716157205240165</v>
      </c>
      <c r="K265" s="147">
        <v>347</v>
      </c>
      <c r="L265" s="32">
        <f t="shared" si="42"/>
        <v>74.304068522483931</v>
      </c>
      <c r="M265" s="251">
        <v>100</v>
      </c>
    </row>
    <row r="266" spans="2:13" ht="19.149999999999999" hidden="1" customHeight="1" outlineLevel="2" x14ac:dyDescent="0.25">
      <c r="B266" s="111" t="s">
        <v>94</v>
      </c>
      <c r="C266" s="152">
        <v>8</v>
      </c>
      <c r="D266" s="108">
        <v>470</v>
      </c>
      <c r="E266" s="148">
        <f t="shared" si="59"/>
        <v>480</v>
      </c>
      <c r="F266" s="147" t="s">
        <v>73</v>
      </c>
      <c r="G266" s="108">
        <v>470</v>
      </c>
      <c r="H266" s="147">
        <v>10</v>
      </c>
      <c r="I266" s="147">
        <v>435</v>
      </c>
      <c r="J266" s="148">
        <f t="shared" si="60"/>
        <v>92.553191489361694</v>
      </c>
      <c r="K266" s="147">
        <v>384</v>
      </c>
      <c r="L266" s="32">
        <f t="shared" si="42"/>
        <v>80</v>
      </c>
      <c r="M266" s="251">
        <v>0</v>
      </c>
    </row>
    <row r="267" spans="2:13" ht="19.149999999999999" hidden="1" customHeight="1" outlineLevel="2" x14ac:dyDescent="0.25">
      <c r="B267" s="111" t="s">
        <v>94</v>
      </c>
      <c r="C267" s="152">
        <v>9</v>
      </c>
      <c r="D267" s="108">
        <v>548</v>
      </c>
      <c r="E267" s="148">
        <f t="shared" si="59"/>
        <v>548</v>
      </c>
      <c r="F267" s="109" t="s">
        <v>72</v>
      </c>
      <c r="G267" s="108">
        <v>548</v>
      </c>
      <c r="H267" s="147">
        <v>0</v>
      </c>
      <c r="I267" s="147">
        <v>478</v>
      </c>
      <c r="J267" s="148">
        <f t="shared" si="60"/>
        <v>87.226277372262771</v>
      </c>
      <c r="K267" s="147">
        <v>456</v>
      </c>
      <c r="L267" s="32">
        <f t="shared" si="42"/>
        <v>83.211678832116789</v>
      </c>
      <c r="M267" s="251">
        <v>0</v>
      </c>
    </row>
    <row r="268" spans="2:13" ht="19.149999999999999" hidden="1" customHeight="1" outlineLevel="2" x14ac:dyDescent="0.25">
      <c r="B268" s="111" t="s">
        <v>94</v>
      </c>
      <c r="C268" s="152">
        <v>10</v>
      </c>
      <c r="D268" s="108">
        <v>505</v>
      </c>
      <c r="E268" s="148">
        <f t="shared" si="59"/>
        <v>517</v>
      </c>
      <c r="F268" s="109" t="s">
        <v>72</v>
      </c>
      <c r="G268" s="108">
        <v>505</v>
      </c>
      <c r="H268" s="147">
        <v>12</v>
      </c>
      <c r="I268" s="147">
        <v>437</v>
      </c>
      <c r="J268" s="148">
        <f t="shared" si="60"/>
        <v>86.534653465346537</v>
      </c>
      <c r="K268" s="147">
        <v>449</v>
      </c>
      <c r="L268" s="32">
        <f t="shared" ref="L268:L331" si="61">(K268/E268)*100</f>
        <v>86.847195357833655</v>
      </c>
      <c r="M268" s="251">
        <v>0</v>
      </c>
    </row>
    <row r="269" spans="2:13" ht="19.149999999999999" hidden="1" customHeight="1" outlineLevel="2" x14ac:dyDescent="0.25">
      <c r="B269" s="111" t="s">
        <v>94</v>
      </c>
      <c r="C269" s="152">
        <v>11</v>
      </c>
      <c r="D269" s="108">
        <v>479</v>
      </c>
      <c r="E269" s="148">
        <f t="shared" si="59"/>
        <v>489</v>
      </c>
      <c r="F269" s="109" t="s">
        <v>72</v>
      </c>
      <c r="G269" s="108">
        <v>479</v>
      </c>
      <c r="H269" s="147">
        <v>10</v>
      </c>
      <c r="I269" s="147">
        <v>421</v>
      </c>
      <c r="J269" s="148">
        <f t="shared" si="60"/>
        <v>87.891440501043832</v>
      </c>
      <c r="K269" s="147">
        <v>431</v>
      </c>
      <c r="L269" s="32">
        <f t="shared" si="61"/>
        <v>88.139059304703466</v>
      </c>
      <c r="M269" s="251">
        <v>0</v>
      </c>
    </row>
    <row r="270" spans="2:13" ht="19.149999999999999" hidden="1" customHeight="1" outlineLevel="2" x14ac:dyDescent="0.25">
      <c r="B270" s="111" t="s">
        <v>94</v>
      </c>
      <c r="C270" s="152">
        <v>12</v>
      </c>
      <c r="D270" s="108">
        <v>597</v>
      </c>
      <c r="E270" s="148">
        <f t="shared" si="59"/>
        <v>610</v>
      </c>
      <c r="F270" s="109" t="s">
        <v>72</v>
      </c>
      <c r="G270" s="108">
        <v>597</v>
      </c>
      <c r="H270" s="147">
        <v>13</v>
      </c>
      <c r="I270" s="147">
        <v>399</v>
      </c>
      <c r="J270" s="148">
        <f t="shared" si="60"/>
        <v>66.834170854271363</v>
      </c>
      <c r="K270" s="147">
        <v>412</v>
      </c>
      <c r="L270" s="32">
        <f t="shared" si="61"/>
        <v>67.540983606557376</v>
      </c>
      <c r="M270" s="251">
        <v>0</v>
      </c>
    </row>
    <row r="271" spans="2:13" ht="19.149999999999999" hidden="1" customHeight="1" outlineLevel="2" x14ac:dyDescent="0.25">
      <c r="B271" s="111" t="s">
        <v>94</v>
      </c>
      <c r="C271" s="152">
        <v>13</v>
      </c>
      <c r="D271" s="108">
        <v>541</v>
      </c>
      <c r="E271" s="148">
        <f t="shared" si="59"/>
        <v>554</v>
      </c>
      <c r="F271" s="109" t="s">
        <v>72</v>
      </c>
      <c r="G271" s="108">
        <v>541</v>
      </c>
      <c r="H271" s="147">
        <v>13</v>
      </c>
      <c r="I271" s="147">
        <v>364</v>
      </c>
      <c r="J271" s="148">
        <f t="shared" si="60"/>
        <v>67.282809611829947</v>
      </c>
      <c r="K271" s="147">
        <v>345</v>
      </c>
      <c r="L271" s="32">
        <f t="shared" si="61"/>
        <v>62.274368231046928</v>
      </c>
      <c r="M271" s="251">
        <v>84</v>
      </c>
    </row>
    <row r="272" spans="2:13" ht="19.149999999999999" hidden="1" customHeight="1" outlineLevel="2" x14ac:dyDescent="0.25">
      <c r="B272" s="111" t="s">
        <v>94</v>
      </c>
      <c r="C272" s="152">
        <v>14</v>
      </c>
      <c r="D272" s="108">
        <v>559</v>
      </c>
      <c r="E272" s="148">
        <f t="shared" si="59"/>
        <v>559</v>
      </c>
      <c r="F272" s="109" t="s">
        <v>72</v>
      </c>
      <c r="G272" s="108">
        <v>559</v>
      </c>
      <c r="H272" s="147">
        <v>0</v>
      </c>
      <c r="I272" s="147">
        <v>444</v>
      </c>
      <c r="J272" s="148">
        <f t="shared" si="60"/>
        <v>79.427549194991059</v>
      </c>
      <c r="K272" s="147">
        <v>444</v>
      </c>
      <c r="L272" s="32">
        <f t="shared" si="61"/>
        <v>79.427549194991059</v>
      </c>
      <c r="M272" s="251">
        <v>0</v>
      </c>
    </row>
    <row r="273" spans="2:13" ht="19.149999999999999" hidden="1" customHeight="1" outlineLevel="2" x14ac:dyDescent="0.25">
      <c r="B273" s="111" t="s">
        <v>94</v>
      </c>
      <c r="C273" s="152">
        <v>15</v>
      </c>
      <c r="D273" s="108">
        <v>466</v>
      </c>
      <c r="E273" s="148">
        <f t="shared" si="59"/>
        <v>476</v>
      </c>
      <c r="F273" s="109" t="s">
        <v>72</v>
      </c>
      <c r="G273" s="108">
        <v>466</v>
      </c>
      <c r="H273" s="147">
        <v>10</v>
      </c>
      <c r="I273" s="147">
        <v>426</v>
      </c>
      <c r="J273" s="148">
        <f t="shared" si="60"/>
        <v>91.416309012875544</v>
      </c>
      <c r="K273" s="147">
        <v>426</v>
      </c>
      <c r="L273" s="32">
        <f t="shared" si="61"/>
        <v>89.495798319327733</v>
      </c>
      <c r="M273" s="251">
        <v>24</v>
      </c>
    </row>
    <row r="274" spans="2:13" ht="19.149999999999999" hidden="1" customHeight="1" outlineLevel="2" x14ac:dyDescent="0.25">
      <c r="B274" s="111" t="s">
        <v>94</v>
      </c>
      <c r="C274" s="152" t="s">
        <v>14</v>
      </c>
      <c r="D274" s="104"/>
      <c r="E274" s="148">
        <f t="shared" si="59"/>
        <v>16</v>
      </c>
      <c r="F274" s="109" t="s">
        <v>72</v>
      </c>
      <c r="G274" s="104"/>
      <c r="H274" s="147">
        <v>16</v>
      </c>
      <c r="I274" s="147"/>
      <c r="J274" s="148"/>
      <c r="K274" s="147">
        <v>16</v>
      </c>
      <c r="L274" s="32"/>
      <c r="M274" s="251"/>
    </row>
    <row r="275" spans="2:13" ht="19.149999999999999" customHeight="1" outlineLevel="1" collapsed="1" x14ac:dyDescent="0.25">
      <c r="B275" s="113" t="s">
        <v>94</v>
      </c>
      <c r="C275" s="150"/>
      <c r="D275" s="242">
        <f>SUM(D259:D274)</f>
        <v>7547</v>
      </c>
      <c r="E275" s="242">
        <f t="shared" ref="E275:M275" si="62">SUM(E259:E274)</f>
        <v>7716</v>
      </c>
      <c r="F275" s="242">
        <f t="shared" si="62"/>
        <v>0</v>
      </c>
      <c r="G275" s="242">
        <f t="shared" si="62"/>
        <v>7547</v>
      </c>
      <c r="H275" s="242">
        <f t="shared" si="62"/>
        <v>169</v>
      </c>
      <c r="I275" s="242">
        <f t="shared" si="62"/>
        <v>6220</v>
      </c>
      <c r="J275" s="242">
        <f>SUM(J259:J274)/15</f>
        <v>82.752629222449102</v>
      </c>
      <c r="K275" s="242">
        <f t="shared" si="62"/>
        <v>6167</v>
      </c>
      <c r="L275" s="242">
        <f>SUM(L259:L274)/15</f>
        <v>80.110493640279827</v>
      </c>
      <c r="M275" s="246">
        <f t="shared" si="62"/>
        <v>760</v>
      </c>
    </row>
    <row r="276" spans="2:13" ht="19.149999999999999" hidden="1" customHeight="1" outlineLevel="2" x14ac:dyDescent="0.25">
      <c r="B276" s="111" t="s">
        <v>95</v>
      </c>
      <c r="C276" s="153">
        <v>1</v>
      </c>
      <c r="D276" s="118">
        <v>461</v>
      </c>
      <c r="E276" s="119">
        <f>G276+H276</f>
        <v>477</v>
      </c>
      <c r="F276" s="109" t="s">
        <v>72</v>
      </c>
      <c r="G276" s="118">
        <v>461</v>
      </c>
      <c r="H276" s="120">
        <v>16</v>
      </c>
      <c r="I276" s="120">
        <v>383</v>
      </c>
      <c r="J276" s="119">
        <f>(I276/G276)*100</f>
        <v>83.080260303687638</v>
      </c>
      <c r="K276" s="120">
        <v>374</v>
      </c>
      <c r="L276" s="32">
        <f t="shared" si="61"/>
        <v>78.40670859538784</v>
      </c>
      <c r="M276" s="247">
        <v>0</v>
      </c>
    </row>
    <row r="277" spans="2:13" ht="19.149999999999999" hidden="1" customHeight="1" outlineLevel="2" x14ac:dyDescent="0.25">
      <c r="B277" s="111" t="s">
        <v>95</v>
      </c>
      <c r="C277" s="153">
        <v>2</v>
      </c>
      <c r="D277" s="118">
        <v>475</v>
      </c>
      <c r="E277" s="119">
        <f t="shared" ref="E277:E281" si="63">G277+H277</f>
        <v>485</v>
      </c>
      <c r="F277" s="109" t="s">
        <v>72</v>
      </c>
      <c r="G277" s="118">
        <v>475</v>
      </c>
      <c r="H277" s="120">
        <v>10</v>
      </c>
      <c r="I277" s="120">
        <v>442</v>
      </c>
      <c r="J277" s="119">
        <f>(I277/G277)*100</f>
        <v>93.05263157894737</v>
      </c>
      <c r="K277" s="120">
        <v>428</v>
      </c>
      <c r="L277" s="32">
        <f t="shared" si="61"/>
        <v>88.24742268041237</v>
      </c>
      <c r="M277" s="247">
        <v>92</v>
      </c>
    </row>
    <row r="278" spans="2:13" ht="19.149999999999999" hidden="1" customHeight="1" outlineLevel="2" x14ac:dyDescent="0.25">
      <c r="B278" s="111" t="s">
        <v>95</v>
      </c>
      <c r="C278" s="153">
        <v>3</v>
      </c>
      <c r="D278" s="118">
        <v>589</v>
      </c>
      <c r="E278" s="119">
        <f t="shared" si="63"/>
        <v>849</v>
      </c>
      <c r="F278" s="120" t="s">
        <v>108</v>
      </c>
      <c r="G278" s="118">
        <v>589</v>
      </c>
      <c r="H278" s="120">
        <v>260</v>
      </c>
      <c r="I278" s="120">
        <v>507</v>
      </c>
      <c r="J278" s="119">
        <f t="shared" ref="J278:J280" si="64">(I278/G278)*100</f>
        <v>86.078098471986422</v>
      </c>
      <c r="K278" s="120">
        <v>700</v>
      </c>
      <c r="L278" s="32">
        <f t="shared" si="61"/>
        <v>82.449941107184927</v>
      </c>
      <c r="M278" s="247">
        <v>118</v>
      </c>
    </row>
    <row r="279" spans="2:13" ht="19.149999999999999" hidden="1" customHeight="1" outlineLevel="2" x14ac:dyDescent="0.25">
      <c r="B279" s="111" t="s">
        <v>95</v>
      </c>
      <c r="C279" s="153">
        <v>4</v>
      </c>
      <c r="D279" s="118">
        <v>595</v>
      </c>
      <c r="E279" s="119">
        <f t="shared" si="63"/>
        <v>759</v>
      </c>
      <c r="F279" s="120" t="s">
        <v>73</v>
      </c>
      <c r="G279" s="118">
        <v>595</v>
      </c>
      <c r="H279" s="120">
        <v>164</v>
      </c>
      <c r="I279" s="120">
        <v>538</v>
      </c>
      <c r="J279" s="119">
        <f t="shared" si="64"/>
        <v>90.420168067226896</v>
      </c>
      <c r="K279" s="120">
        <v>689</v>
      </c>
      <c r="L279" s="32">
        <f t="shared" si="61"/>
        <v>90.777338603425562</v>
      </c>
      <c r="M279" s="247">
        <v>32</v>
      </c>
    </row>
    <row r="280" spans="2:13" ht="19.149999999999999" hidden="1" customHeight="1" outlineLevel="2" x14ac:dyDescent="0.25">
      <c r="B280" s="111" t="s">
        <v>95</v>
      </c>
      <c r="C280" s="153">
        <v>5</v>
      </c>
      <c r="D280" s="118">
        <v>528</v>
      </c>
      <c r="E280" s="119">
        <f t="shared" si="63"/>
        <v>538</v>
      </c>
      <c r="F280" s="109" t="s">
        <v>72</v>
      </c>
      <c r="G280" s="118">
        <v>528</v>
      </c>
      <c r="H280" s="120">
        <v>10</v>
      </c>
      <c r="I280" s="120">
        <v>461</v>
      </c>
      <c r="J280" s="119">
        <f t="shared" si="64"/>
        <v>87.310606060606062</v>
      </c>
      <c r="K280" s="120">
        <v>471</v>
      </c>
      <c r="L280" s="32">
        <f t="shared" si="61"/>
        <v>87.54646840148699</v>
      </c>
      <c r="M280" s="247">
        <v>0</v>
      </c>
    </row>
    <row r="281" spans="2:13" ht="19.149999999999999" hidden="1" customHeight="1" outlineLevel="2" x14ac:dyDescent="0.25">
      <c r="B281" s="111" t="s">
        <v>95</v>
      </c>
      <c r="C281" s="153" t="s">
        <v>14</v>
      </c>
      <c r="D281" s="119"/>
      <c r="E281" s="119">
        <f t="shared" si="63"/>
        <v>0</v>
      </c>
      <c r="F281" s="120"/>
      <c r="G281" s="119"/>
      <c r="H281" s="120"/>
      <c r="I281" s="120"/>
      <c r="J281" s="119"/>
      <c r="K281" s="120"/>
      <c r="L281" s="32"/>
      <c r="M281" s="247"/>
    </row>
    <row r="282" spans="2:13" ht="19.149999999999999" customHeight="1" outlineLevel="1" collapsed="1" x14ac:dyDescent="0.25">
      <c r="B282" s="113" t="s">
        <v>151</v>
      </c>
      <c r="C282" s="150"/>
      <c r="D282" s="243">
        <f>SUM(D276:D281)</f>
        <v>2648</v>
      </c>
      <c r="E282" s="243">
        <f t="shared" ref="E282:M282" si="65">SUM(E276:E281)</f>
        <v>3108</v>
      </c>
      <c r="F282" s="243">
        <f t="shared" si="65"/>
        <v>0</v>
      </c>
      <c r="G282" s="243">
        <f t="shared" si="65"/>
        <v>2648</v>
      </c>
      <c r="H282" s="243">
        <f t="shared" si="65"/>
        <v>460</v>
      </c>
      <c r="I282" s="243">
        <f t="shared" si="65"/>
        <v>2331</v>
      </c>
      <c r="J282" s="243">
        <f>SUM(J276:J281)/5</f>
        <v>87.988352896490881</v>
      </c>
      <c r="K282" s="243">
        <f t="shared" si="65"/>
        <v>2662</v>
      </c>
      <c r="L282" s="243">
        <f>SUM(L276:L281)/5</f>
        <v>85.485575877579535</v>
      </c>
      <c r="M282" s="248">
        <f t="shared" si="65"/>
        <v>242</v>
      </c>
    </row>
    <row r="283" spans="2:13" ht="19.149999999999999" hidden="1" customHeight="1" outlineLevel="2" x14ac:dyDescent="0.25">
      <c r="B283" s="111" t="s">
        <v>96</v>
      </c>
      <c r="C283" s="152">
        <v>1</v>
      </c>
      <c r="D283" s="108">
        <v>578</v>
      </c>
      <c r="E283" s="148">
        <f>G283+H283</f>
        <v>579</v>
      </c>
      <c r="F283" s="109" t="s">
        <v>72</v>
      </c>
      <c r="G283" s="108">
        <v>578</v>
      </c>
      <c r="H283" s="147">
        <v>1</v>
      </c>
      <c r="I283" s="147">
        <v>394</v>
      </c>
      <c r="J283" s="148">
        <f>(I283/G283)*100</f>
        <v>68.16608996539793</v>
      </c>
      <c r="K283" s="147">
        <v>394</v>
      </c>
      <c r="L283" s="32">
        <f t="shared" si="61"/>
        <v>68.04835924006909</v>
      </c>
      <c r="M283" s="251">
        <v>394</v>
      </c>
    </row>
    <row r="284" spans="2:13" ht="19.149999999999999" hidden="1" customHeight="1" outlineLevel="2" x14ac:dyDescent="0.25">
      <c r="B284" s="111" t="s">
        <v>96</v>
      </c>
      <c r="C284" s="152">
        <v>2</v>
      </c>
      <c r="D284" s="108">
        <v>498</v>
      </c>
      <c r="E284" s="148">
        <f t="shared" ref="E284:E287" si="66">G284+H284</f>
        <v>515</v>
      </c>
      <c r="F284" s="147" t="s">
        <v>73</v>
      </c>
      <c r="G284" s="108">
        <v>498</v>
      </c>
      <c r="H284" s="147">
        <v>17</v>
      </c>
      <c r="I284" s="147">
        <v>480</v>
      </c>
      <c r="J284" s="148">
        <f>(I284/G284)*100</f>
        <v>96.385542168674704</v>
      </c>
      <c r="K284" s="147">
        <v>476</v>
      </c>
      <c r="L284" s="32">
        <f t="shared" si="61"/>
        <v>92.427184466019412</v>
      </c>
      <c r="M284" s="251">
        <v>50</v>
      </c>
    </row>
    <row r="285" spans="2:13" ht="19.149999999999999" hidden="1" customHeight="1" outlineLevel="2" x14ac:dyDescent="0.25">
      <c r="B285" s="111" t="s">
        <v>96</v>
      </c>
      <c r="C285" s="152">
        <v>3</v>
      </c>
      <c r="D285" s="108">
        <v>475</v>
      </c>
      <c r="E285" s="148">
        <f t="shared" si="66"/>
        <v>494</v>
      </c>
      <c r="F285" s="109" t="s">
        <v>72</v>
      </c>
      <c r="G285" s="108">
        <v>475</v>
      </c>
      <c r="H285" s="147">
        <v>19</v>
      </c>
      <c r="I285" s="147">
        <v>432</v>
      </c>
      <c r="J285" s="148">
        <f t="shared" ref="J285:J286" si="67">(I285/G285)*100</f>
        <v>90.94736842105263</v>
      </c>
      <c r="K285" s="147">
        <v>448</v>
      </c>
      <c r="L285" s="32">
        <f t="shared" si="61"/>
        <v>90.688259109311744</v>
      </c>
      <c r="M285" s="251">
        <v>150</v>
      </c>
    </row>
    <row r="286" spans="2:13" ht="19.149999999999999" hidden="1" customHeight="1" outlineLevel="2" x14ac:dyDescent="0.25">
      <c r="B286" s="111" t="s">
        <v>96</v>
      </c>
      <c r="C286" s="152">
        <v>4</v>
      </c>
      <c r="D286" s="108">
        <v>547</v>
      </c>
      <c r="E286" s="148">
        <f t="shared" si="66"/>
        <v>560</v>
      </c>
      <c r="F286" s="109" t="s">
        <v>72</v>
      </c>
      <c r="G286" s="108">
        <v>547</v>
      </c>
      <c r="H286" s="147">
        <v>13</v>
      </c>
      <c r="I286" s="147">
        <v>407</v>
      </c>
      <c r="J286" s="148">
        <f t="shared" si="67"/>
        <v>74.405850091407672</v>
      </c>
      <c r="K286" s="147">
        <v>402</v>
      </c>
      <c r="L286" s="32">
        <f t="shared" si="61"/>
        <v>71.785714285714292</v>
      </c>
      <c r="M286" s="251">
        <v>14</v>
      </c>
    </row>
    <row r="287" spans="2:13" ht="19.149999999999999" hidden="1" customHeight="1" outlineLevel="2" x14ac:dyDescent="0.25">
      <c r="B287" s="111" t="s">
        <v>96</v>
      </c>
      <c r="C287" s="152" t="s">
        <v>14</v>
      </c>
      <c r="D287" s="104"/>
      <c r="E287" s="148">
        <f t="shared" si="66"/>
        <v>5</v>
      </c>
      <c r="F287" s="109" t="s">
        <v>72</v>
      </c>
      <c r="G287" s="104"/>
      <c r="H287" s="147">
        <v>5</v>
      </c>
      <c r="I287" s="147"/>
      <c r="J287" s="148"/>
      <c r="K287" s="147">
        <v>5</v>
      </c>
      <c r="L287" s="32"/>
      <c r="M287" s="251"/>
    </row>
    <row r="288" spans="2:13" ht="19.149999999999999" customHeight="1" outlineLevel="1" collapsed="1" x14ac:dyDescent="0.25">
      <c r="B288" s="113" t="s">
        <v>96</v>
      </c>
      <c r="C288" s="150"/>
      <c r="D288" s="242">
        <f>SUM(D283:D287)</f>
        <v>2098</v>
      </c>
      <c r="E288" s="242">
        <f t="shared" ref="E288:M288" si="68">SUM(E283:E287)</f>
        <v>2153</v>
      </c>
      <c r="F288" s="242">
        <f t="shared" si="68"/>
        <v>0</v>
      </c>
      <c r="G288" s="242">
        <f t="shared" si="68"/>
        <v>2098</v>
      </c>
      <c r="H288" s="242">
        <f t="shared" si="68"/>
        <v>55</v>
      </c>
      <c r="I288" s="242">
        <f t="shared" si="68"/>
        <v>1713</v>
      </c>
      <c r="J288" s="242">
        <f>SUM(J283:J287)/4</f>
        <v>82.476212661633241</v>
      </c>
      <c r="K288" s="242">
        <f t="shared" si="68"/>
        <v>1725</v>
      </c>
      <c r="L288" s="242">
        <f>SUM(L283:L287)/4</f>
        <v>80.737379275278627</v>
      </c>
      <c r="M288" s="246">
        <f t="shared" si="68"/>
        <v>608</v>
      </c>
    </row>
    <row r="289" spans="2:13" ht="19.149999999999999" hidden="1" customHeight="1" outlineLevel="2" x14ac:dyDescent="0.25">
      <c r="B289" s="111" t="s">
        <v>97</v>
      </c>
      <c r="C289" s="152">
        <v>1</v>
      </c>
      <c r="D289" s="108">
        <v>526</v>
      </c>
      <c r="E289" s="148">
        <f>G289+H289</f>
        <v>538</v>
      </c>
      <c r="F289" s="109" t="s">
        <v>72</v>
      </c>
      <c r="G289" s="108">
        <v>526</v>
      </c>
      <c r="H289" s="147">
        <v>12</v>
      </c>
      <c r="I289" s="147">
        <v>475</v>
      </c>
      <c r="J289" s="148">
        <f>(I289/G289)*100</f>
        <v>90.304182509505708</v>
      </c>
      <c r="K289" s="147">
        <v>359</v>
      </c>
      <c r="L289" s="32">
        <f t="shared" si="61"/>
        <v>66.728624535315987</v>
      </c>
      <c r="M289" s="251">
        <v>0</v>
      </c>
    </row>
    <row r="290" spans="2:13" ht="19.149999999999999" hidden="1" customHeight="1" outlineLevel="2" x14ac:dyDescent="0.25">
      <c r="B290" s="111" t="s">
        <v>97</v>
      </c>
      <c r="C290" s="152">
        <v>2</v>
      </c>
      <c r="D290" s="108">
        <v>543</v>
      </c>
      <c r="E290" s="148">
        <f t="shared" ref="E290:E296" si="69">G290+H290</f>
        <v>1082</v>
      </c>
      <c r="F290" s="109" t="s">
        <v>72</v>
      </c>
      <c r="G290" s="108">
        <v>543</v>
      </c>
      <c r="H290" s="147">
        <v>539</v>
      </c>
      <c r="I290" s="147">
        <v>409</v>
      </c>
      <c r="J290" s="148">
        <f>(I290/G290)*100</f>
        <v>75.322283609576431</v>
      </c>
      <c r="K290" s="147">
        <v>948</v>
      </c>
      <c r="L290" s="32">
        <f t="shared" si="61"/>
        <v>87.615526802218113</v>
      </c>
      <c r="M290" s="251">
        <v>0</v>
      </c>
    </row>
    <row r="291" spans="2:13" ht="19.149999999999999" hidden="1" customHeight="1" outlineLevel="2" x14ac:dyDescent="0.25">
      <c r="B291" s="111" t="s">
        <v>97</v>
      </c>
      <c r="C291" s="152">
        <v>3</v>
      </c>
      <c r="D291" s="108">
        <v>564</v>
      </c>
      <c r="E291" s="148">
        <f t="shared" si="69"/>
        <v>576</v>
      </c>
      <c r="F291" s="109" t="s">
        <v>72</v>
      </c>
      <c r="G291" s="108">
        <v>564</v>
      </c>
      <c r="H291" s="147">
        <v>12</v>
      </c>
      <c r="I291" s="147">
        <v>449</v>
      </c>
      <c r="J291" s="148">
        <f t="shared" ref="J291:J295" si="70">(I291/G291)*100</f>
        <v>79.60992907801419</v>
      </c>
      <c r="K291" s="147">
        <v>461</v>
      </c>
      <c r="L291" s="32">
        <f t="shared" si="61"/>
        <v>80.034722222222214</v>
      </c>
      <c r="M291" s="251">
        <v>0</v>
      </c>
    </row>
    <row r="292" spans="2:13" ht="19.149999999999999" hidden="1" customHeight="1" outlineLevel="2" x14ac:dyDescent="0.25">
      <c r="B292" s="111" t="s">
        <v>97</v>
      </c>
      <c r="C292" s="152">
        <v>4</v>
      </c>
      <c r="D292" s="108">
        <v>445</v>
      </c>
      <c r="E292" s="148">
        <f t="shared" si="69"/>
        <v>462</v>
      </c>
      <c r="F292" s="109" t="s">
        <v>72</v>
      </c>
      <c r="G292" s="108">
        <v>445</v>
      </c>
      <c r="H292" s="147">
        <v>17</v>
      </c>
      <c r="I292" s="147">
        <v>360</v>
      </c>
      <c r="J292" s="148">
        <f t="shared" si="70"/>
        <v>80.898876404494374</v>
      </c>
      <c r="K292" s="147">
        <v>360</v>
      </c>
      <c r="L292" s="32">
        <f t="shared" si="61"/>
        <v>77.922077922077932</v>
      </c>
      <c r="M292" s="251">
        <v>0</v>
      </c>
    </row>
    <row r="293" spans="2:13" ht="19.149999999999999" hidden="1" customHeight="1" outlineLevel="2" x14ac:dyDescent="0.25">
      <c r="B293" s="111" t="s">
        <v>97</v>
      </c>
      <c r="C293" s="152">
        <v>5</v>
      </c>
      <c r="D293" s="108">
        <v>517</v>
      </c>
      <c r="E293" s="148">
        <f t="shared" si="69"/>
        <v>517</v>
      </c>
      <c r="F293" s="147" t="s">
        <v>73</v>
      </c>
      <c r="G293" s="108">
        <v>517</v>
      </c>
      <c r="H293" s="147">
        <v>0</v>
      </c>
      <c r="I293" s="147">
        <v>370</v>
      </c>
      <c r="J293" s="148">
        <f t="shared" si="70"/>
        <v>71.566731141199227</v>
      </c>
      <c r="K293" s="147">
        <v>370</v>
      </c>
      <c r="L293" s="32">
        <f t="shared" si="61"/>
        <v>71.566731141199227</v>
      </c>
      <c r="M293" s="251">
        <v>0</v>
      </c>
    </row>
    <row r="294" spans="2:13" ht="19.149999999999999" hidden="1" customHeight="1" outlineLevel="2" x14ac:dyDescent="0.25">
      <c r="B294" s="111" t="s">
        <v>97</v>
      </c>
      <c r="C294" s="152">
        <v>6</v>
      </c>
      <c r="D294" s="108">
        <v>505</v>
      </c>
      <c r="E294" s="148">
        <f t="shared" si="69"/>
        <v>514</v>
      </c>
      <c r="F294" s="109" t="s">
        <v>72</v>
      </c>
      <c r="G294" s="108">
        <v>505</v>
      </c>
      <c r="H294" s="147">
        <v>9</v>
      </c>
      <c r="I294" s="147">
        <v>400</v>
      </c>
      <c r="J294" s="148">
        <f t="shared" si="70"/>
        <v>79.207920792079207</v>
      </c>
      <c r="K294" s="147">
        <v>697</v>
      </c>
      <c r="L294" s="32">
        <f t="shared" si="61"/>
        <v>135.60311284046693</v>
      </c>
      <c r="M294" s="251">
        <v>0</v>
      </c>
    </row>
    <row r="295" spans="2:13" ht="19.149999999999999" hidden="1" customHeight="1" outlineLevel="2" x14ac:dyDescent="0.25">
      <c r="B295" s="111" t="s">
        <v>97</v>
      </c>
      <c r="C295" s="152">
        <v>7</v>
      </c>
      <c r="D295" s="108">
        <v>524</v>
      </c>
      <c r="E295" s="148">
        <f t="shared" si="69"/>
        <v>541</v>
      </c>
      <c r="F295" s="147" t="s">
        <v>73</v>
      </c>
      <c r="G295" s="108">
        <v>524</v>
      </c>
      <c r="H295" s="147">
        <v>17</v>
      </c>
      <c r="I295" s="147">
        <v>503</v>
      </c>
      <c r="J295" s="148">
        <f t="shared" si="70"/>
        <v>95.992366412213741</v>
      </c>
      <c r="K295" s="147">
        <v>520</v>
      </c>
      <c r="L295" s="32">
        <f t="shared" si="61"/>
        <v>96.118299445471351</v>
      </c>
      <c r="M295" s="251">
        <v>57</v>
      </c>
    </row>
    <row r="296" spans="2:13" ht="19.149999999999999" hidden="1" customHeight="1" outlineLevel="2" x14ac:dyDescent="0.25">
      <c r="B296" s="111" t="s">
        <v>97</v>
      </c>
      <c r="C296" s="152" t="s">
        <v>14</v>
      </c>
      <c r="D296" s="104"/>
      <c r="E296" s="148">
        <f t="shared" si="69"/>
        <v>1</v>
      </c>
      <c r="F296" s="109" t="s">
        <v>72</v>
      </c>
      <c r="G296" s="104"/>
      <c r="H296" s="147">
        <v>1</v>
      </c>
      <c r="I296" s="147"/>
      <c r="J296" s="148"/>
      <c r="K296" s="147">
        <v>1</v>
      </c>
      <c r="L296" s="32"/>
      <c r="M296" s="251"/>
    </row>
    <row r="297" spans="2:13" ht="19.149999999999999" customHeight="1" outlineLevel="1" collapsed="1" x14ac:dyDescent="0.25">
      <c r="B297" s="113" t="s">
        <v>97</v>
      </c>
      <c r="C297" s="150"/>
      <c r="D297" s="242">
        <f>SUM(D289:D296)</f>
        <v>3624</v>
      </c>
      <c r="E297" s="242">
        <f t="shared" ref="E297:M297" si="71">SUM(E289:E296)</f>
        <v>4231</v>
      </c>
      <c r="F297" s="242">
        <f t="shared" si="71"/>
        <v>0</v>
      </c>
      <c r="G297" s="242">
        <f t="shared" si="71"/>
        <v>3624</v>
      </c>
      <c r="H297" s="242">
        <f t="shared" si="71"/>
        <v>607</v>
      </c>
      <c r="I297" s="242">
        <f t="shared" si="71"/>
        <v>2966</v>
      </c>
      <c r="J297" s="242">
        <f>SUM(J289:J296)/7</f>
        <v>81.843184278154695</v>
      </c>
      <c r="K297" s="242">
        <f t="shared" si="71"/>
        <v>3716</v>
      </c>
      <c r="L297" s="242">
        <f>SUM(L289:L296)/7</f>
        <v>87.941299272710253</v>
      </c>
      <c r="M297" s="246">
        <f t="shared" si="71"/>
        <v>57</v>
      </c>
    </row>
    <row r="298" spans="2:13" ht="19.149999999999999" hidden="1" customHeight="1" outlineLevel="2" x14ac:dyDescent="0.25">
      <c r="B298" s="111" t="s">
        <v>98</v>
      </c>
      <c r="C298" s="152">
        <v>1</v>
      </c>
      <c r="D298" s="108">
        <v>614</v>
      </c>
      <c r="E298" s="148">
        <f>G298+H298</f>
        <v>627</v>
      </c>
      <c r="F298" s="109" t="s">
        <v>72</v>
      </c>
      <c r="G298" s="108">
        <v>614</v>
      </c>
      <c r="H298" s="147">
        <v>13</v>
      </c>
      <c r="I298" s="147">
        <v>408</v>
      </c>
      <c r="J298" s="148">
        <f>(I298/G298)*100</f>
        <v>66.44951140065146</v>
      </c>
      <c r="K298" s="147">
        <v>387</v>
      </c>
      <c r="L298" s="32">
        <f t="shared" si="61"/>
        <v>61.722488038277511</v>
      </c>
      <c r="M298" s="251">
        <v>0</v>
      </c>
    </row>
    <row r="299" spans="2:13" ht="19.149999999999999" hidden="1" customHeight="1" outlineLevel="2" x14ac:dyDescent="0.25">
      <c r="B299" s="111" t="s">
        <v>98</v>
      </c>
      <c r="C299" s="152">
        <v>2</v>
      </c>
      <c r="D299" s="108">
        <v>669</v>
      </c>
      <c r="E299" s="148">
        <f t="shared" ref="E299:E305" si="72">G299+H299</f>
        <v>682</v>
      </c>
      <c r="F299" s="109" t="s">
        <v>72</v>
      </c>
      <c r="G299" s="108">
        <v>669</v>
      </c>
      <c r="H299" s="147">
        <v>13</v>
      </c>
      <c r="I299" s="147">
        <v>575</v>
      </c>
      <c r="J299" s="148">
        <f>(I299/G299)*100</f>
        <v>85.949177877428994</v>
      </c>
      <c r="K299" s="147">
        <v>560</v>
      </c>
      <c r="L299" s="32">
        <f t="shared" si="61"/>
        <v>82.111436950146626</v>
      </c>
      <c r="M299" s="251">
        <v>0</v>
      </c>
    </row>
    <row r="300" spans="2:13" ht="19.149999999999999" hidden="1" customHeight="1" outlineLevel="2" x14ac:dyDescent="0.25">
      <c r="B300" s="111" t="s">
        <v>98</v>
      </c>
      <c r="C300" s="152">
        <v>3</v>
      </c>
      <c r="D300" s="108">
        <v>872</v>
      </c>
      <c r="E300" s="148">
        <f t="shared" si="72"/>
        <v>890</v>
      </c>
      <c r="F300" s="109" t="s">
        <v>72</v>
      </c>
      <c r="G300" s="108">
        <v>872</v>
      </c>
      <c r="H300" s="147">
        <v>18</v>
      </c>
      <c r="I300" s="147">
        <v>822</v>
      </c>
      <c r="J300" s="148">
        <f t="shared" ref="J300:J304" si="73">(I300/G300)*100</f>
        <v>94.266055045871553</v>
      </c>
      <c r="K300" s="147">
        <v>840</v>
      </c>
      <c r="L300" s="32">
        <f t="shared" si="61"/>
        <v>94.382022471910105</v>
      </c>
      <c r="M300" s="251">
        <v>0</v>
      </c>
    </row>
    <row r="301" spans="2:13" ht="19.149999999999999" hidden="1" customHeight="1" outlineLevel="2" x14ac:dyDescent="0.25">
      <c r="B301" s="111" t="s">
        <v>98</v>
      </c>
      <c r="C301" s="152">
        <v>4</v>
      </c>
      <c r="D301" s="108">
        <v>758</v>
      </c>
      <c r="E301" s="148">
        <f t="shared" si="72"/>
        <v>775</v>
      </c>
      <c r="F301" s="109" t="s">
        <v>72</v>
      </c>
      <c r="G301" s="108">
        <v>758</v>
      </c>
      <c r="H301" s="147">
        <v>17</v>
      </c>
      <c r="I301" s="147">
        <v>636</v>
      </c>
      <c r="J301" s="148">
        <f t="shared" si="73"/>
        <v>83.905013192612131</v>
      </c>
      <c r="K301" s="147">
        <v>644</v>
      </c>
      <c r="L301" s="32">
        <f t="shared" si="61"/>
        <v>83.096774193548384</v>
      </c>
      <c r="M301" s="251">
        <v>82</v>
      </c>
    </row>
    <row r="302" spans="2:13" ht="19.149999999999999" hidden="1" customHeight="1" outlineLevel="2" x14ac:dyDescent="0.25">
      <c r="B302" s="111" t="s">
        <v>98</v>
      </c>
      <c r="C302" s="152">
        <v>5</v>
      </c>
      <c r="D302" s="108">
        <v>590</v>
      </c>
      <c r="E302" s="148">
        <f t="shared" si="72"/>
        <v>596</v>
      </c>
      <c r="F302" s="109" t="s">
        <v>72</v>
      </c>
      <c r="G302" s="108">
        <v>590</v>
      </c>
      <c r="H302" s="147">
        <v>6</v>
      </c>
      <c r="I302" s="147">
        <v>500</v>
      </c>
      <c r="J302" s="148">
        <f t="shared" si="73"/>
        <v>84.745762711864401</v>
      </c>
      <c r="K302" s="147">
        <v>489</v>
      </c>
      <c r="L302" s="32">
        <f t="shared" si="61"/>
        <v>82.046979865771803</v>
      </c>
      <c r="M302" s="251">
        <v>0</v>
      </c>
    </row>
    <row r="303" spans="2:13" ht="19.149999999999999" hidden="1" customHeight="1" outlineLevel="2" x14ac:dyDescent="0.25">
      <c r="B303" s="111" t="s">
        <v>98</v>
      </c>
      <c r="C303" s="152">
        <v>6</v>
      </c>
      <c r="D303" s="108">
        <v>675</v>
      </c>
      <c r="E303" s="148">
        <f t="shared" si="72"/>
        <v>689</v>
      </c>
      <c r="F303" s="147" t="s">
        <v>129</v>
      </c>
      <c r="G303" s="108">
        <v>675</v>
      </c>
      <c r="H303" s="147">
        <v>14</v>
      </c>
      <c r="I303" s="147">
        <v>512</v>
      </c>
      <c r="J303" s="148">
        <f t="shared" si="73"/>
        <v>75.851851851851848</v>
      </c>
      <c r="K303" s="147">
        <v>487</v>
      </c>
      <c r="L303" s="32">
        <f t="shared" si="61"/>
        <v>70.682148040638609</v>
      </c>
      <c r="M303" s="251">
        <v>0</v>
      </c>
    </row>
    <row r="304" spans="2:13" ht="19.149999999999999" hidden="1" customHeight="1" outlineLevel="2" x14ac:dyDescent="0.25">
      <c r="B304" s="111" t="s">
        <v>98</v>
      </c>
      <c r="C304" s="152">
        <v>7</v>
      </c>
      <c r="D304" s="108">
        <v>663</v>
      </c>
      <c r="E304" s="148">
        <f t="shared" si="72"/>
        <v>676</v>
      </c>
      <c r="F304" s="147" t="s">
        <v>73</v>
      </c>
      <c r="G304" s="108">
        <v>663</v>
      </c>
      <c r="H304" s="147">
        <v>13</v>
      </c>
      <c r="I304" s="147">
        <v>560</v>
      </c>
      <c r="J304" s="148">
        <f t="shared" si="73"/>
        <v>84.464555052790345</v>
      </c>
      <c r="K304" s="147">
        <v>560</v>
      </c>
      <c r="L304" s="32">
        <f t="shared" si="61"/>
        <v>82.84023668639054</v>
      </c>
      <c r="M304" s="251">
        <v>0</v>
      </c>
    </row>
    <row r="305" spans="2:13" ht="19.149999999999999" hidden="1" customHeight="1" outlineLevel="2" x14ac:dyDescent="0.25">
      <c r="B305" s="111" t="s">
        <v>98</v>
      </c>
      <c r="C305" s="152" t="s">
        <v>14</v>
      </c>
      <c r="D305" s="104"/>
      <c r="E305" s="148">
        <f t="shared" si="72"/>
        <v>8</v>
      </c>
      <c r="F305" s="109" t="s">
        <v>72</v>
      </c>
      <c r="G305" s="104"/>
      <c r="H305" s="147">
        <v>8</v>
      </c>
      <c r="I305" s="147"/>
      <c r="J305" s="148"/>
      <c r="K305" s="147">
        <v>8</v>
      </c>
      <c r="L305" s="32"/>
      <c r="M305" s="251"/>
    </row>
    <row r="306" spans="2:13" ht="19.149999999999999" customHeight="1" outlineLevel="1" collapsed="1" x14ac:dyDescent="0.25">
      <c r="B306" s="113" t="s">
        <v>98</v>
      </c>
      <c r="C306" s="150"/>
      <c r="D306" s="242">
        <f>SUM(D298:D305)</f>
        <v>4841</v>
      </c>
      <c r="E306" s="242">
        <f t="shared" ref="E306:M306" si="74">SUM(E298:E305)</f>
        <v>4943</v>
      </c>
      <c r="F306" s="242">
        <f t="shared" si="74"/>
        <v>0</v>
      </c>
      <c r="G306" s="242">
        <f t="shared" si="74"/>
        <v>4841</v>
      </c>
      <c r="H306" s="242">
        <f t="shared" si="74"/>
        <v>102</v>
      </c>
      <c r="I306" s="242">
        <f t="shared" si="74"/>
        <v>4013</v>
      </c>
      <c r="J306" s="242">
        <f>SUM(J298:J305)/7</f>
        <v>82.233132447581525</v>
      </c>
      <c r="K306" s="242">
        <f t="shared" si="74"/>
        <v>3975</v>
      </c>
      <c r="L306" s="242">
        <f>SUM(L298:L305)/7</f>
        <v>79.554583749526202</v>
      </c>
      <c r="M306" s="246">
        <f t="shared" si="74"/>
        <v>82</v>
      </c>
    </row>
    <row r="307" spans="2:13" ht="19.149999999999999" hidden="1" customHeight="1" outlineLevel="2" x14ac:dyDescent="0.25">
      <c r="B307" s="111" t="s">
        <v>99</v>
      </c>
      <c r="C307" s="152">
        <v>1</v>
      </c>
      <c r="D307" s="108">
        <v>496</v>
      </c>
      <c r="E307" s="104">
        <f>G307+H307</f>
        <v>508</v>
      </c>
      <c r="F307" s="109" t="s">
        <v>72</v>
      </c>
      <c r="G307" s="108">
        <v>496</v>
      </c>
      <c r="H307" s="109">
        <v>12</v>
      </c>
      <c r="I307" s="109">
        <v>241</v>
      </c>
      <c r="J307" s="104">
        <f>(I307/G307)*100</f>
        <v>48.588709677419359</v>
      </c>
      <c r="K307" s="109">
        <v>241</v>
      </c>
      <c r="L307" s="32">
        <f t="shared" si="61"/>
        <v>47.440944881889763</v>
      </c>
      <c r="M307" s="211">
        <v>0</v>
      </c>
    </row>
    <row r="308" spans="2:13" ht="19.149999999999999" hidden="1" customHeight="1" outlineLevel="2" x14ac:dyDescent="0.25">
      <c r="B308" s="111" t="s">
        <v>99</v>
      </c>
      <c r="C308" s="152">
        <v>2</v>
      </c>
      <c r="D308" s="108">
        <v>563</v>
      </c>
      <c r="E308" s="104">
        <f t="shared" ref="E308:E314" si="75">G308+H308</f>
        <v>563</v>
      </c>
      <c r="F308" s="109" t="s">
        <v>72</v>
      </c>
      <c r="G308" s="108">
        <v>563</v>
      </c>
      <c r="H308" s="109">
        <v>0</v>
      </c>
      <c r="I308" s="109">
        <v>150</v>
      </c>
      <c r="J308" s="104">
        <f>(I308/G308)*100</f>
        <v>26.642984014209592</v>
      </c>
      <c r="K308" s="109">
        <v>150</v>
      </c>
      <c r="L308" s="32">
        <f t="shared" si="61"/>
        <v>26.642984014209592</v>
      </c>
      <c r="M308" s="211">
        <v>0</v>
      </c>
    </row>
    <row r="309" spans="2:13" ht="19.149999999999999" hidden="1" customHeight="1" outlineLevel="2" x14ac:dyDescent="0.25">
      <c r="B309" s="111" t="s">
        <v>99</v>
      </c>
      <c r="C309" s="152">
        <v>3</v>
      </c>
      <c r="D309" s="108">
        <v>503</v>
      </c>
      <c r="E309" s="104">
        <f t="shared" si="75"/>
        <v>513</v>
      </c>
      <c r="F309" s="109" t="s">
        <v>72</v>
      </c>
      <c r="G309" s="108">
        <v>503</v>
      </c>
      <c r="H309" s="109">
        <v>10</v>
      </c>
      <c r="I309" s="109">
        <v>230</v>
      </c>
      <c r="J309" s="104">
        <f t="shared" ref="J309:J313" si="76">(I309/G309)*100</f>
        <v>45.725646123260439</v>
      </c>
      <c r="K309" s="109">
        <v>240</v>
      </c>
      <c r="L309" s="32">
        <f t="shared" si="61"/>
        <v>46.783625730994146</v>
      </c>
      <c r="M309" s="211">
        <v>0</v>
      </c>
    </row>
    <row r="310" spans="2:13" ht="19.149999999999999" hidden="1" customHeight="1" outlineLevel="2" x14ac:dyDescent="0.25">
      <c r="B310" s="111" t="s">
        <v>99</v>
      </c>
      <c r="C310" s="152">
        <v>4</v>
      </c>
      <c r="D310" s="118">
        <v>547</v>
      </c>
      <c r="E310" s="104">
        <f t="shared" si="75"/>
        <v>558</v>
      </c>
      <c r="F310" s="109" t="s">
        <v>72</v>
      </c>
      <c r="G310" s="118">
        <v>547</v>
      </c>
      <c r="H310" s="109">
        <v>11</v>
      </c>
      <c r="I310" s="109">
        <v>311</v>
      </c>
      <c r="J310" s="104">
        <f t="shared" si="76"/>
        <v>56.855575868372945</v>
      </c>
      <c r="K310" s="109">
        <v>288</v>
      </c>
      <c r="L310" s="32">
        <f t="shared" si="61"/>
        <v>51.612903225806448</v>
      </c>
      <c r="M310" s="211">
        <v>100</v>
      </c>
    </row>
    <row r="311" spans="2:13" ht="19.149999999999999" hidden="1" customHeight="1" outlineLevel="2" x14ac:dyDescent="0.25">
      <c r="B311" s="111" t="s">
        <v>99</v>
      </c>
      <c r="C311" s="152">
        <v>5</v>
      </c>
      <c r="D311" s="108">
        <v>501</v>
      </c>
      <c r="E311" s="104">
        <f t="shared" si="75"/>
        <v>504</v>
      </c>
      <c r="F311" s="109" t="s">
        <v>72</v>
      </c>
      <c r="G311" s="108">
        <v>501</v>
      </c>
      <c r="H311" s="109">
        <v>3</v>
      </c>
      <c r="I311" s="109">
        <v>264</v>
      </c>
      <c r="J311" s="104">
        <f t="shared" si="76"/>
        <v>52.694610778443121</v>
      </c>
      <c r="K311" s="109">
        <v>267</v>
      </c>
      <c r="L311" s="32">
        <f t="shared" si="61"/>
        <v>52.976190476190474</v>
      </c>
      <c r="M311" s="211">
        <v>0</v>
      </c>
    </row>
    <row r="312" spans="2:13" ht="19.149999999999999" hidden="1" customHeight="1" outlineLevel="2" x14ac:dyDescent="0.25">
      <c r="B312" s="111" t="s">
        <v>99</v>
      </c>
      <c r="C312" s="152">
        <v>6</v>
      </c>
      <c r="D312" s="108">
        <v>552</v>
      </c>
      <c r="E312" s="104">
        <f t="shared" si="75"/>
        <v>563</v>
      </c>
      <c r="F312" s="109" t="s">
        <v>72</v>
      </c>
      <c r="G312" s="108">
        <v>552</v>
      </c>
      <c r="H312" s="109">
        <v>11</v>
      </c>
      <c r="I312" s="109">
        <v>299</v>
      </c>
      <c r="J312" s="104">
        <f t="shared" si="76"/>
        <v>54.166666666666664</v>
      </c>
      <c r="K312" s="109">
        <v>310</v>
      </c>
      <c r="L312" s="32">
        <f t="shared" si="61"/>
        <v>55.06216696269982</v>
      </c>
      <c r="M312" s="211">
        <v>37</v>
      </c>
    </row>
    <row r="313" spans="2:13" ht="19.149999999999999" hidden="1" customHeight="1" outlineLevel="2" x14ac:dyDescent="0.25">
      <c r="B313" s="111" t="s">
        <v>99</v>
      </c>
      <c r="C313" s="152">
        <v>7</v>
      </c>
      <c r="D313" s="108">
        <v>474</v>
      </c>
      <c r="E313" s="104">
        <f t="shared" si="75"/>
        <v>484</v>
      </c>
      <c r="F313" s="109" t="s">
        <v>72</v>
      </c>
      <c r="G313" s="108">
        <v>474</v>
      </c>
      <c r="H313" s="109">
        <v>10</v>
      </c>
      <c r="I313" s="109">
        <v>265</v>
      </c>
      <c r="J313" s="104">
        <f t="shared" si="76"/>
        <v>55.907172995780584</v>
      </c>
      <c r="K313" s="109">
        <v>275</v>
      </c>
      <c r="L313" s="32">
        <f t="shared" si="61"/>
        <v>56.81818181818182</v>
      </c>
      <c r="M313" s="211">
        <v>0</v>
      </c>
    </row>
    <row r="314" spans="2:13" ht="19.149999999999999" hidden="1" customHeight="1" outlineLevel="2" x14ac:dyDescent="0.25">
      <c r="B314" s="111" t="s">
        <v>99</v>
      </c>
      <c r="C314" s="152" t="s">
        <v>14</v>
      </c>
      <c r="D314" s="104"/>
      <c r="E314" s="104">
        <f t="shared" si="75"/>
        <v>4</v>
      </c>
      <c r="F314" s="109" t="s">
        <v>72</v>
      </c>
      <c r="G314" s="104"/>
      <c r="H314" s="109">
        <v>4</v>
      </c>
      <c r="I314" s="109"/>
      <c r="J314" s="104"/>
      <c r="K314" s="109">
        <v>4</v>
      </c>
      <c r="L314" s="32"/>
      <c r="M314" s="211"/>
    </row>
    <row r="315" spans="2:13" ht="19.149999999999999" customHeight="1" outlineLevel="1" collapsed="1" x14ac:dyDescent="0.25">
      <c r="B315" s="113" t="s">
        <v>99</v>
      </c>
      <c r="C315" s="150"/>
      <c r="D315" s="242">
        <f>SUM(D307:D314)</f>
        <v>3636</v>
      </c>
      <c r="E315" s="242">
        <f t="shared" ref="E315:M315" si="77">SUM(E307:E314)</f>
        <v>3697</v>
      </c>
      <c r="F315" s="242">
        <f t="shared" si="77"/>
        <v>0</v>
      </c>
      <c r="G315" s="242">
        <f t="shared" si="77"/>
        <v>3636</v>
      </c>
      <c r="H315" s="242">
        <f t="shared" si="77"/>
        <v>61</v>
      </c>
      <c r="I315" s="242">
        <f t="shared" si="77"/>
        <v>1760</v>
      </c>
      <c r="J315" s="242">
        <f>SUM(J307:J314)/7</f>
        <v>48.654480874878956</v>
      </c>
      <c r="K315" s="242">
        <f t="shared" si="77"/>
        <v>1775</v>
      </c>
      <c r="L315" s="242">
        <f>SUM(L307:L314)/7</f>
        <v>48.190999587138869</v>
      </c>
      <c r="M315" s="246">
        <f t="shared" si="77"/>
        <v>137</v>
      </c>
    </row>
    <row r="316" spans="2:13" ht="19.149999999999999" hidden="1" customHeight="1" outlineLevel="2" x14ac:dyDescent="0.25">
      <c r="B316" s="111" t="s">
        <v>100</v>
      </c>
      <c r="C316" s="152">
        <v>1</v>
      </c>
      <c r="D316" s="108">
        <v>453</v>
      </c>
      <c r="E316" s="148">
        <f>G316+H316</f>
        <v>463</v>
      </c>
      <c r="F316" s="109" t="s">
        <v>72</v>
      </c>
      <c r="G316" s="108">
        <v>453</v>
      </c>
      <c r="H316" s="147">
        <v>10</v>
      </c>
      <c r="I316" s="147">
        <v>246</v>
      </c>
      <c r="J316" s="148">
        <f>(I316/G316)*100</f>
        <v>54.304635761589402</v>
      </c>
      <c r="K316" s="147">
        <v>256</v>
      </c>
      <c r="L316" s="32">
        <f t="shared" si="61"/>
        <v>55.291576673866096</v>
      </c>
      <c r="M316" s="251">
        <v>100</v>
      </c>
    </row>
    <row r="317" spans="2:13" ht="19.149999999999999" hidden="1" customHeight="1" outlineLevel="2" x14ac:dyDescent="0.25">
      <c r="B317" s="111" t="s">
        <v>100</v>
      </c>
      <c r="C317" s="152">
        <v>2</v>
      </c>
      <c r="D317" s="108">
        <v>540</v>
      </c>
      <c r="E317" s="148">
        <f t="shared" ref="E317:E322" si="78">G317+H317</f>
        <v>540</v>
      </c>
      <c r="F317" s="109" t="s">
        <v>72</v>
      </c>
      <c r="G317" s="108">
        <v>540</v>
      </c>
      <c r="H317" s="147">
        <v>0</v>
      </c>
      <c r="I317" s="147">
        <v>540</v>
      </c>
      <c r="J317" s="148">
        <f>(I317/G317)*100</f>
        <v>100</v>
      </c>
      <c r="K317" s="147">
        <v>540</v>
      </c>
      <c r="L317" s="32">
        <f t="shared" si="61"/>
        <v>100</v>
      </c>
      <c r="M317" s="251">
        <v>0</v>
      </c>
    </row>
    <row r="318" spans="2:13" ht="19.149999999999999" hidden="1" customHeight="1" outlineLevel="2" x14ac:dyDescent="0.25">
      <c r="B318" s="111" t="s">
        <v>100</v>
      </c>
      <c r="C318" s="152">
        <v>3</v>
      </c>
      <c r="D318" s="108">
        <v>413</v>
      </c>
      <c r="E318" s="148">
        <f t="shared" si="78"/>
        <v>423</v>
      </c>
      <c r="F318" s="147" t="s">
        <v>73</v>
      </c>
      <c r="G318" s="108">
        <v>413</v>
      </c>
      <c r="H318" s="147">
        <v>10</v>
      </c>
      <c r="I318" s="147">
        <v>394</v>
      </c>
      <c r="J318" s="148">
        <f t="shared" ref="J318:J321" si="79">(I318/G318)*100</f>
        <v>95.399515738498792</v>
      </c>
      <c r="K318" s="147">
        <v>373</v>
      </c>
      <c r="L318" s="32">
        <f t="shared" si="61"/>
        <v>88.179669030732867</v>
      </c>
      <c r="M318" s="251">
        <v>0</v>
      </c>
    </row>
    <row r="319" spans="2:13" ht="19.149999999999999" hidden="1" customHeight="1" outlineLevel="2" x14ac:dyDescent="0.25">
      <c r="B319" s="111" t="s">
        <v>100</v>
      </c>
      <c r="C319" s="152">
        <v>4</v>
      </c>
      <c r="D319" s="108">
        <v>530</v>
      </c>
      <c r="E319" s="148">
        <f t="shared" si="78"/>
        <v>530</v>
      </c>
      <c r="F319" s="109" t="s">
        <v>72</v>
      </c>
      <c r="G319" s="108">
        <v>530</v>
      </c>
      <c r="H319" s="147">
        <v>0</v>
      </c>
      <c r="I319" s="147">
        <v>299</v>
      </c>
      <c r="J319" s="148">
        <f t="shared" si="79"/>
        <v>56.415094339622641</v>
      </c>
      <c r="K319" s="147">
        <v>318</v>
      </c>
      <c r="L319" s="32">
        <f t="shared" si="61"/>
        <v>60</v>
      </c>
      <c r="M319" s="251">
        <v>0</v>
      </c>
    </row>
    <row r="320" spans="2:13" ht="19.149999999999999" hidden="1" customHeight="1" outlineLevel="2" x14ac:dyDescent="0.25">
      <c r="B320" s="111" t="s">
        <v>100</v>
      </c>
      <c r="C320" s="152">
        <v>5</v>
      </c>
      <c r="D320" s="108">
        <v>496</v>
      </c>
      <c r="E320" s="148">
        <f t="shared" si="78"/>
        <v>531</v>
      </c>
      <c r="F320" s="109" t="s">
        <v>72</v>
      </c>
      <c r="G320" s="108">
        <v>496</v>
      </c>
      <c r="H320" s="147">
        <v>35</v>
      </c>
      <c r="I320" s="147">
        <v>327</v>
      </c>
      <c r="J320" s="148">
        <f t="shared" si="79"/>
        <v>65.927419354838719</v>
      </c>
      <c r="K320" s="147">
        <v>281</v>
      </c>
      <c r="L320" s="32">
        <f t="shared" si="61"/>
        <v>52.919020715630879</v>
      </c>
      <c r="M320" s="251">
        <v>13</v>
      </c>
    </row>
    <row r="321" spans="2:13" ht="19.149999999999999" hidden="1" customHeight="1" outlineLevel="2" x14ac:dyDescent="0.25">
      <c r="B321" s="111" t="s">
        <v>100</v>
      </c>
      <c r="C321" s="152">
        <v>6</v>
      </c>
      <c r="D321" s="108">
        <v>480</v>
      </c>
      <c r="E321" s="148">
        <f t="shared" si="78"/>
        <v>491</v>
      </c>
      <c r="F321" s="109" t="s">
        <v>72</v>
      </c>
      <c r="G321" s="108">
        <v>480</v>
      </c>
      <c r="H321" s="147">
        <v>11</v>
      </c>
      <c r="I321" s="147">
        <v>432</v>
      </c>
      <c r="J321" s="148">
        <f t="shared" si="79"/>
        <v>90</v>
      </c>
      <c r="K321" s="147">
        <v>443</v>
      </c>
      <c r="L321" s="32">
        <f t="shared" si="61"/>
        <v>90.224032586558039</v>
      </c>
      <c r="M321" s="251">
        <v>100</v>
      </c>
    </row>
    <row r="322" spans="2:13" ht="19.149999999999999" hidden="1" customHeight="1" outlineLevel="2" x14ac:dyDescent="0.25">
      <c r="B322" s="111" t="s">
        <v>100</v>
      </c>
      <c r="C322" s="152" t="s">
        <v>14</v>
      </c>
      <c r="D322" s="104"/>
      <c r="E322" s="148">
        <f t="shared" si="78"/>
        <v>7</v>
      </c>
      <c r="F322" s="109" t="s">
        <v>72</v>
      </c>
      <c r="G322" s="104"/>
      <c r="H322" s="147">
        <v>7</v>
      </c>
      <c r="I322" s="147"/>
      <c r="J322" s="148"/>
      <c r="K322" s="147">
        <v>7</v>
      </c>
      <c r="L322" s="32"/>
      <c r="M322" s="251"/>
    </row>
    <row r="323" spans="2:13" ht="19.149999999999999" customHeight="1" outlineLevel="1" collapsed="1" x14ac:dyDescent="0.25">
      <c r="B323" s="113" t="s">
        <v>100</v>
      </c>
      <c r="C323" s="150"/>
      <c r="D323" s="242">
        <f>SUM(D316:D322)</f>
        <v>2912</v>
      </c>
      <c r="E323" s="242">
        <f t="shared" ref="E323:M323" si="80">SUM(E316:E322)</f>
        <v>2985</v>
      </c>
      <c r="F323" s="242">
        <f t="shared" si="80"/>
        <v>0</v>
      </c>
      <c r="G323" s="242">
        <f t="shared" si="80"/>
        <v>2912</v>
      </c>
      <c r="H323" s="242">
        <f t="shared" si="80"/>
        <v>73</v>
      </c>
      <c r="I323" s="242">
        <f t="shared" si="80"/>
        <v>2238</v>
      </c>
      <c r="J323" s="242">
        <f>SUM(J316:J322)/6</f>
        <v>77.007777532424925</v>
      </c>
      <c r="K323" s="242">
        <f t="shared" si="80"/>
        <v>2218</v>
      </c>
      <c r="L323" s="242">
        <f>SUM(L316:L322)/6</f>
        <v>74.435716501131324</v>
      </c>
      <c r="M323" s="246">
        <f t="shared" si="80"/>
        <v>213</v>
      </c>
    </row>
    <row r="324" spans="2:13" ht="19.149999999999999" hidden="1" customHeight="1" outlineLevel="2" x14ac:dyDescent="0.25">
      <c r="B324" s="111" t="s">
        <v>101</v>
      </c>
      <c r="C324" s="152">
        <v>1</v>
      </c>
      <c r="D324" s="108">
        <v>523</v>
      </c>
      <c r="E324" s="148">
        <f>G324+H324</f>
        <v>600</v>
      </c>
      <c r="F324" s="147" t="s">
        <v>73</v>
      </c>
      <c r="G324" s="108">
        <v>523</v>
      </c>
      <c r="H324" s="147">
        <v>77</v>
      </c>
      <c r="I324" s="147">
        <v>477</v>
      </c>
      <c r="J324" s="148">
        <f>(I324/G324)*100</f>
        <v>91.20458891013385</v>
      </c>
      <c r="K324" s="147">
        <v>433</v>
      </c>
      <c r="L324" s="32">
        <f t="shared" si="61"/>
        <v>72.166666666666671</v>
      </c>
      <c r="M324" s="251">
        <v>27</v>
      </c>
    </row>
    <row r="325" spans="2:13" ht="19.149999999999999" hidden="1" customHeight="1" outlineLevel="2" x14ac:dyDescent="0.25">
      <c r="B325" s="111" t="s">
        <v>101</v>
      </c>
      <c r="C325" s="152">
        <v>2</v>
      </c>
      <c r="D325" s="108">
        <v>499</v>
      </c>
      <c r="E325" s="148">
        <f t="shared" ref="E325:E333" si="81">G325+H325</f>
        <v>510</v>
      </c>
      <c r="F325" s="109" t="s">
        <v>72</v>
      </c>
      <c r="G325" s="108">
        <v>499</v>
      </c>
      <c r="H325" s="147">
        <v>11</v>
      </c>
      <c r="I325" s="147">
        <v>401</v>
      </c>
      <c r="J325" s="148">
        <f>(I325/G325)*100</f>
        <v>80.360721442885776</v>
      </c>
      <c r="K325" s="147">
        <v>312</v>
      </c>
      <c r="L325" s="32">
        <f t="shared" si="61"/>
        <v>61.176470588235297</v>
      </c>
      <c r="M325" s="251">
        <v>0</v>
      </c>
    </row>
    <row r="326" spans="2:13" ht="19.149999999999999" hidden="1" customHeight="1" outlineLevel="2" x14ac:dyDescent="0.25">
      <c r="B326" s="111" t="s">
        <v>101</v>
      </c>
      <c r="C326" s="152">
        <v>3</v>
      </c>
      <c r="D326" s="108">
        <v>537</v>
      </c>
      <c r="E326" s="148">
        <f t="shared" si="81"/>
        <v>549</v>
      </c>
      <c r="F326" s="109" t="s">
        <v>72</v>
      </c>
      <c r="G326" s="108">
        <v>537</v>
      </c>
      <c r="H326" s="147">
        <v>12</v>
      </c>
      <c r="I326" s="147">
        <v>434</v>
      </c>
      <c r="J326" s="148">
        <f t="shared" ref="J326:J332" si="82">(I326/G326)*100</f>
        <v>80.819366852886404</v>
      </c>
      <c r="K326" s="147">
        <v>443</v>
      </c>
      <c r="L326" s="32">
        <f t="shared" si="61"/>
        <v>80.692167577413471</v>
      </c>
      <c r="M326" s="251">
        <v>0</v>
      </c>
    </row>
    <row r="327" spans="2:13" ht="19.149999999999999" hidden="1" customHeight="1" outlineLevel="2" x14ac:dyDescent="0.25">
      <c r="B327" s="111" t="s">
        <v>101</v>
      </c>
      <c r="C327" s="152">
        <v>4</v>
      </c>
      <c r="D327" s="108">
        <v>485</v>
      </c>
      <c r="E327" s="148">
        <f t="shared" si="81"/>
        <v>494</v>
      </c>
      <c r="F327" s="109" t="s">
        <v>72</v>
      </c>
      <c r="G327" s="108">
        <v>485</v>
      </c>
      <c r="H327" s="147">
        <v>9</v>
      </c>
      <c r="I327" s="147">
        <v>419</v>
      </c>
      <c r="J327" s="148">
        <f t="shared" si="82"/>
        <v>86.391752577319593</v>
      </c>
      <c r="K327" s="147">
        <v>278</v>
      </c>
      <c r="L327" s="32">
        <f t="shared" si="61"/>
        <v>56.275303643724698</v>
      </c>
      <c r="M327" s="251">
        <v>148</v>
      </c>
    </row>
    <row r="328" spans="2:13" ht="19.149999999999999" hidden="1" customHeight="1" outlineLevel="2" x14ac:dyDescent="0.25">
      <c r="B328" s="111" t="s">
        <v>101</v>
      </c>
      <c r="C328" s="152">
        <v>5</v>
      </c>
      <c r="D328" s="108">
        <v>530</v>
      </c>
      <c r="E328" s="148">
        <f t="shared" si="81"/>
        <v>793</v>
      </c>
      <c r="F328" s="109" t="s">
        <v>72</v>
      </c>
      <c r="G328" s="108">
        <v>530</v>
      </c>
      <c r="H328" s="147">
        <v>263</v>
      </c>
      <c r="I328" s="147">
        <v>428</v>
      </c>
      <c r="J328" s="148">
        <f t="shared" si="82"/>
        <v>80.754716981132077</v>
      </c>
      <c r="K328" s="147">
        <v>436</v>
      </c>
      <c r="L328" s="32">
        <f t="shared" si="61"/>
        <v>54.981084489281209</v>
      </c>
      <c r="M328" s="251">
        <v>0</v>
      </c>
    </row>
    <row r="329" spans="2:13" ht="19.149999999999999" hidden="1" customHeight="1" outlineLevel="2" x14ac:dyDescent="0.25">
      <c r="B329" s="111" t="s">
        <v>101</v>
      </c>
      <c r="C329" s="152">
        <v>6</v>
      </c>
      <c r="D329" s="108">
        <v>576</v>
      </c>
      <c r="E329" s="148">
        <f t="shared" si="81"/>
        <v>588</v>
      </c>
      <c r="F329" s="109" t="s">
        <v>72</v>
      </c>
      <c r="G329" s="108">
        <v>576</v>
      </c>
      <c r="H329" s="147">
        <v>12</v>
      </c>
      <c r="I329" s="147">
        <v>531</v>
      </c>
      <c r="J329" s="148">
        <f t="shared" si="82"/>
        <v>92.1875</v>
      </c>
      <c r="K329" s="147">
        <v>520</v>
      </c>
      <c r="L329" s="32">
        <f t="shared" si="61"/>
        <v>88.435374149659864</v>
      </c>
      <c r="M329" s="251">
        <v>35</v>
      </c>
    </row>
    <row r="330" spans="2:13" ht="19.149999999999999" hidden="1" customHeight="1" outlineLevel="2" x14ac:dyDescent="0.25">
      <c r="B330" s="111" t="s">
        <v>101</v>
      </c>
      <c r="C330" s="152">
        <v>7</v>
      </c>
      <c r="D330" s="108">
        <v>460</v>
      </c>
      <c r="E330" s="148">
        <f t="shared" si="81"/>
        <v>919</v>
      </c>
      <c r="F330" s="147" t="s">
        <v>130</v>
      </c>
      <c r="G330" s="108">
        <v>460</v>
      </c>
      <c r="H330" s="147">
        <v>459</v>
      </c>
      <c r="I330" s="147">
        <v>429</v>
      </c>
      <c r="J330" s="148">
        <f t="shared" si="82"/>
        <v>93.260869565217391</v>
      </c>
      <c r="K330" s="147">
        <v>438</v>
      </c>
      <c r="L330" s="32">
        <f t="shared" si="61"/>
        <v>47.660500544069642</v>
      </c>
      <c r="M330" s="251">
        <v>0</v>
      </c>
    </row>
    <row r="331" spans="2:13" ht="19.149999999999999" hidden="1" customHeight="1" outlineLevel="2" x14ac:dyDescent="0.25">
      <c r="B331" s="111" t="s">
        <v>101</v>
      </c>
      <c r="C331" s="152">
        <v>8</v>
      </c>
      <c r="D331" s="108">
        <v>522</v>
      </c>
      <c r="E331" s="148">
        <f t="shared" si="81"/>
        <v>534</v>
      </c>
      <c r="F331" s="109" t="s">
        <v>72</v>
      </c>
      <c r="G331" s="108">
        <v>522</v>
      </c>
      <c r="H331" s="147">
        <v>12</v>
      </c>
      <c r="I331" s="147">
        <v>432</v>
      </c>
      <c r="J331" s="148">
        <f t="shared" si="82"/>
        <v>82.758620689655174</v>
      </c>
      <c r="K331" s="147">
        <v>307</v>
      </c>
      <c r="L331" s="32">
        <f t="shared" si="61"/>
        <v>57.490636704119844</v>
      </c>
      <c r="M331" s="251">
        <v>185</v>
      </c>
    </row>
    <row r="332" spans="2:13" ht="19.149999999999999" hidden="1" customHeight="1" outlineLevel="2" x14ac:dyDescent="0.25">
      <c r="B332" s="111" t="s">
        <v>101</v>
      </c>
      <c r="C332" s="152">
        <v>9</v>
      </c>
      <c r="D332" s="108">
        <v>496</v>
      </c>
      <c r="E332" s="148">
        <f t="shared" si="81"/>
        <v>507</v>
      </c>
      <c r="F332" s="109" t="s">
        <v>72</v>
      </c>
      <c r="G332" s="108">
        <v>496</v>
      </c>
      <c r="H332" s="147">
        <v>11</v>
      </c>
      <c r="I332" s="147">
        <v>371</v>
      </c>
      <c r="J332" s="148">
        <f t="shared" si="82"/>
        <v>74.798387096774192</v>
      </c>
      <c r="K332" s="147">
        <v>356</v>
      </c>
      <c r="L332" s="32">
        <f t="shared" ref="L332:L372" si="83">(K332/E332)*100</f>
        <v>70.216962524654832</v>
      </c>
      <c r="M332" s="251">
        <v>227</v>
      </c>
    </row>
    <row r="333" spans="2:13" ht="19.149999999999999" hidden="1" customHeight="1" outlineLevel="2" x14ac:dyDescent="0.25">
      <c r="B333" s="111" t="s">
        <v>101</v>
      </c>
      <c r="C333" s="152" t="s">
        <v>14</v>
      </c>
      <c r="D333" s="104"/>
      <c r="E333" s="148">
        <f t="shared" si="81"/>
        <v>10</v>
      </c>
      <c r="F333" s="109" t="s">
        <v>72</v>
      </c>
      <c r="G333" s="104"/>
      <c r="H333" s="147">
        <v>10</v>
      </c>
      <c r="I333" s="147"/>
      <c r="J333" s="148"/>
      <c r="K333" s="147">
        <v>10</v>
      </c>
      <c r="L333" s="32"/>
      <c r="M333" s="251"/>
    </row>
    <row r="334" spans="2:13" ht="19.149999999999999" customHeight="1" outlineLevel="1" collapsed="1" x14ac:dyDescent="0.25">
      <c r="B334" s="113" t="s">
        <v>101</v>
      </c>
      <c r="C334" s="150"/>
      <c r="D334" s="242">
        <f>SUM(D324:D333)</f>
        <v>4628</v>
      </c>
      <c r="E334" s="242">
        <f t="shared" ref="E334:M334" si="84">SUM(E324:E333)</f>
        <v>5504</v>
      </c>
      <c r="F334" s="242">
        <f t="shared" si="84"/>
        <v>0</v>
      </c>
      <c r="G334" s="242">
        <f t="shared" si="84"/>
        <v>4628</v>
      </c>
      <c r="H334" s="242">
        <f t="shared" si="84"/>
        <v>876</v>
      </c>
      <c r="I334" s="242">
        <f t="shared" si="84"/>
        <v>3922</v>
      </c>
      <c r="J334" s="242">
        <f>SUM(J324:J333)/9</f>
        <v>84.726280457333814</v>
      </c>
      <c r="K334" s="242">
        <f t="shared" si="84"/>
        <v>3533</v>
      </c>
      <c r="L334" s="242">
        <f>SUM(L324:L333)/9</f>
        <v>65.455018543091725</v>
      </c>
      <c r="M334" s="246">
        <f t="shared" si="84"/>
        <v>622</v>
      </c>
    </row>
    <row r="335" spans="2:13" ht="19.149999999999999" hidden="1" customHeight="1" outlineLevel="2" x14ac:dyDescent="0.25">
      <c r="B335" s="111" t="s">
        <v>102</v>
      </c>
      <c r="C335" s="152">
        <v>1</v>
      </c>
      <c r="D335" s="108">
        <v>515</v>
      </c>
      <c r="E335" s="148">
        <f>G335+H335</f>
        <v>523</v>
      </c>
      <c r="F335" s="109" t="s">
        <v>72</v>
      </c>
      <c r="G335" s="108">
        <v>515</v>
      </c>
      <c r="H335" s="147">
        <v>8</v>
      </c>
      <c r="I335" s="147">
        <v>515</v>
      </c>
      <c r="J335" s="148">
        <f>(I335/G335)*100</f>
        <v>100</v>
      </c>
      <c r="K335" s="147">
        <v>523</v>
      </c>
      <c r="L335" s="32">
        <f t="shared" si="83"/>
        <v>100</v>
      </c>
      <c r="M335" s="251">
        <v>0</v>
      </c>
    </row>
    <row r="336" spans="2:13" ht="19.149999999999999" hidden="1" customHeight="1" outlineLevel="2" x14ac:dyDescent="0.25">
      <c r="B336" s="111" t="s">
        <v>102</v>
      </c>
      <c r="C336" s="152">
        <v>2</v>
      </c>
      <c r="D336" s="108">
        <v>503</v>
      </c>
      <c r="E336" s="148">
        <f t="shared" ref="E336:E338" si="85">G336+H336</f>
        <v>580</v>
      </c>
      <c r="F336" s="147" t="s">
        <v>73</v>
      </c>
      <c r="G336" s="108">
        <v>503</v>
      </c>
      <c r="H336" s="147">
        <v>77</v>
      </c>
      <c r="I336" s="147">
        <v>465</v>
      </c>
      <c r="J336" s="148">
        <f>(I336/G336)*100</f>
        <v>92.445328031809154</v>
      </c>
      <c r="K336" s="147">
        <v>358</v>
      </c>
      <c r="L336" s="32">
        <f t="shared" si="83"/>
        <v>61.724137931034484</v>
      </c>
      <c r="M336" s="251">
        <v>0</v>
      </c>
    </row>
    <row r="337" spans="2:13" ht="19.149999999999999" hidden="1" customHeight="1" outlineLevel="2" x14ac:dyDescent="0.25">
      <c r="B337" s="111" t="s">
        <v>102</v>
      </c>
      <c r="C337" s="152">
        <v>3</v>
      </c>
      <c r="D337" s="108">
        <v>516</v>
      </c>
      <c r="E337" s="148">
        <f t="shared" si="85"/>
        <v>586</v>
      </c>
      <c r="F337" s="147" t="s">
        <v>73</v>
      </c>
      <c r="G337" s="108">
        <v>516</v>
      </c>
      <c r="H337" s="147">
        <v>70</v>
      </c>
      <c r="I337" s="147">
        <v>487</v>
      </c>
      <c r="J337" s="148">
        <f t="shared" ref="J337" si="86">(I337/G337)*100</f>
        <v>94.379844961240309</v>
      </c>
      <c r="K337" s="147">
        <v>557</v>
      </c>
      <c r="L337" s="32">
        <f t="shared" si="83"/>
        <v>95.051194539249153</v>
      </c>
      <c r="M337" s="251">
        <v>0</v>
      </c>
    </row>
    <row r="338" spans="2:13" ht="19.149999999999999" hidden="1" customHeight="1" outlineLevel="2" x14ac:dyDescent="0.25">
      <c r="B338" s="111" t="s">
        <v>102</v>
      </c>
      <c r="C338" s="152" t="s">
        <v>14</v>
      </c>
      <c r="D338" s="104"/>
      <c r="E338" s="148">
        <f t="shared" si="85"/>
        <v>4</v>
      </c>
      <c r="F338" s="147" t="s">
        <v>73</v>
      </c>
      <c r="G338" s="104"/>
      <c r="H338" s="147">
        <v>4</v>
      </c>
      <c r="I338" s="147"/>
      <c r="J338" s="148"/>
      <c r="K338" s="147">
        <v>4</v>
      </c>
      <c r="L338" s="32"/>
      <c r="M338" s="251"/>
    </row>
    <row r="339" spans="2:13" ht="19.149999999999999" customHeight="1" outlineLevel="1" collapsed="1" x14ac:dyDescent="0.25">
      <c r="B339" s="113" t="s">
        <v>102</v>
      </c>
      <c r="C339" s="150"/>
      <c r="D339" s="242">
        <f>SUM(D335:D338)</f>
        <v>1534</v>
      </c>
      <c r="E339" s="242">
        <f t="shared" ref="E339:M339" si="87">SUM(E335:E338)</f>
        <v>1693</v>
      </c>
      <c r="F339" s="242">
        <f t="shared" si="87"/>
        <v>0</v>
      </c>
      <c r="G339" s="242">
        <f t="shared" si="87"/>
        <v>1534</v>
      </c>
      <c r="H339" s="242">
        <f t="shared" si="87"/>
        <v>159</v>
      </c>
      <c r="I339" s="242">
        <f t="shared" si="87"/>
        <v>1467</v>
      </c>
      <c r="J339" s="242">
        <f>SUM(J335:J338)/3</f>
        <v>95.608390997683159</v>
      </c>
      <c r="K339" s="242">
        <f t="shared" si="87"/>
        <v>1442</v>
      </c>
      <c r="L339" s="242">
        <f>SUM(L335:L338)/3</f>
        <v>85.591777490094543</v>
      </c>
      <c r="M339" s="246">
        <f t="shared" si="87"/>
        <v>0</v>
      </c>
    </row>
    <row r="340" spans="2:13" ht="19.149999999999999" hidden="1" customHeight="1" outlineLevel="2" x14ac:dyDescent="0.25">
      <c r="B340" s="111" t="s">
        <v>103</v>
      </c>
      <c r="C340" s="152">
        <v>1</v>
      </c>
      <c r="D340" s="108">
        <v>494</v>
      </c>
      <c r="E340" s="148">
        <f>G340+H340</f>
        <v>512</v>
      </c>
      <c r="F340" s="109" t="s">
        <v>72</v>
      </c>
      <c r="G340" s="108">
        <v>494</v>
      </c>
      <c r="H340" s="147">
        <v>18</v>
      </c>
      <c r="I340" s="147">
        <v>446</v>
      </c>
      <c r="J340" s="148">
        <f>(I340/G340)*100</f>
        <v>90.283400809716596</v>
      </c>
      <c r="K340" s="147">
        <v>449</v>
      </c>
      <c r="L340" s="32">
        <f t="shared" si="83"/>
        <v>87.6953125</v>
      </c>
      <c r="M340" s="251">
        <v>0</v>
      </c>
    </row>
    <row r="341" spans="2:13" ht="19.149999999999999" hidden="1" customHeight="1" outlineLevel="2" x14ac:dyDescent="0.25">
      <c r="B341" s="111" t="s">
        <v>103</v>
      </c>
      <c r="C341" s="152">
        <v>2</v>
      </c>
      <c r="D341" s="108">
        <v>485</v>
      </c>
      <c r="E341" s="148">
        <f t="shared" ref="E341:E360" si="88">G341+H341</f>
        <v>486</v>
      </c>
      <c r="F341" s="109" t="s">
        <v>72</v>
      </c>
      <c r="G341" s="108">
        <v>485</v>
      </c>
      <c r="H341" s="147">
        <v>1</v>
      </c>
      <c r="I341" s="147">
        <v>485</v>
      </c>
      <c r="J341" s="148">
        <f>(I341/G341)*100</f>
        <v>100</v>
      </c>
      <c r="K341" s="147">
        <v>442</v>
      </c>
      <c r="L341" s="32">
        <f t="shared" si="83"/>
        <v>90.946502057613159</v>
      </c>
      <c r="M341" s="251">
        <v>200</v>
      </c>
    </row>
    <row r="342" spans="2:13" ht="19.149999999999999" hidden="1" customHeight="1" outlineLevel="2" x14ac:dyDescent="0.25">
      <c r="B342" s="111" t="s">
        <v>103</v>
      </c>
      <c r="C342" s="152">
        <v>3</v>
      </c>
      <c r="D342" s="108">
        <v>456</v>
      </c>
      <c r="E342" s="148">
        <f t="shared" si="88"/>
        <v>465</v>
      </c>
      <c r="F342" s="109" t="s">
        <v>72</v>
      </c>
      <c r="G342" s="108">
        <v>456</v>
      </c>
      <c r="H342" s="147">
        <v>9</v>
      </c>
      <c r="I342" s="147">
        <v>456</v>
      </c>
      <c r="J342" s="148">
        <f t="shared" ref="J342:J359" si="89">(I342/G342)*100</f>
        <v>100</v>
      </c>
      <c r="K342" s="147">
        <v>450</v>
      </c>
      <c r="L342" s="32">
        <f t="shared" si="83"/>
        <v>96.774193548387103</v>
      </c>
      <c r="M342" s="251">
        <v>50</v>
      </c>
    </row>
    <row r="343" spans="2:13" ht="19.149999999999999" hidden="1" customHeight="1" outlineLevel="2" x14ac:dyDescent="0.25">
      <c r="B343" s="111" t="s">
        <v>103</v>
      </c>
      <c r="C343" s="152">
        <v>4</v>
      </c>
      <c r="D343" s="108">
        <v>537</v>
      </c>
      <c r="E343" s="148">
        <f t="shared" si="88"/>
        <v>851</v>
      </c>
      <c r="F343" s="147" t="s">
        <v>133</v>
      </c>
      <c r="G343" s="108">
        <v>537</v>
      </c>
      <c r="H343" s="147">
        <v>314</v>
      </c>
      <c r="I343" s="147">
        <v>418</v>
      </c>
      <c r="J343" s="148">
        <f t="shared" si="89"/>
        <v>77.839851024208556</v>
      </c>
      <c r="K343" s="147">
        <v>732</v>
      </c>
      <c r="L343" s="32">
        <f t="shared" si="83"/>
        <v>86.016451233842545</v>
      </c>
      <c r="M343" s="251">
        <v>303</v>
      </c>
    </row>
    <row r="344" spans="2:13" ht="19.149999999999999" hidden="1" customHeight="1" outlineLevel="2" x14ac:dyDescent="0.25">
      <c r="B344" s="111" t="s">
        <v>103</v>
      </c>
      <c r="C344" s="152">
        <v>5</v>
      </c>
      <c r="D344" s="108">
        <v>438</v>
      </c>
      <c r="E344" s="148">
        <f t="shared" si="88"/>
        <v>447</v>
      </c>
      <c r="F344" s="147" t="s">
        <v>134</v>
      </c>
      <c r="G344" s="108">
        <v>438</v>
      </c>
      <c r="H344" s="147">
        <v>9</v>
      </c>
      <c r="I344" s="147">
        <v>378</v>
      </c>
      <c r="J344" s="148">
        <f t="shared" si="89"/>
        <v>86.301369863013704</v>
      </c>
      <c r="K344" s="147">
        <v>385</v>
      </c>
      <c r="L344" s="32">
        <f t="shared" si="83"/>
        <v>86.129753914988811</v>
      </c>
      <c r="M344" s="251">
        <v>0</v>
      </c>
    </row>
    <row r="345" spans="2:13" ht="19.149999999999999" hidden="1" customHeight="1" outlineLevel="2" x14ac:dyDescent="0.25">
      <c r="B345" s="111" t="s">
        <v>103</v>
      </c>
      <c r="C345" s="152">
        <v>6</v>
      </c>
      <c r="D345" s="108">
        <v>541</v>
      </c>
      <c r="E345" s="148">
        <f t="shared" si="88"/>
        <v>556</v>
      </c>
      <c r="F345" s="147" t="s">
        <v>73</v>
      </c>
      <c r="G345" s="108">
        <v>541</v>
      </c>
      <c r="H345" s="147">
        <v>15</v>
      </c>
      <c r="I345" s="147">
        <v>491</v>
      </c>
      <c r="J345" s="148">
        <f t="shared" si="89"/>
        <v>90.757855822550837</v>
      </c>
      <c r="K345" s="147">
        <v>505</v>
      </c>
      <c r="L345" s="32">
        <f t="shared" si="83"/>
        <v>90.827338129496411</v>
      </c>
      <c r="M345" s="251">
        <v>0</v>
      </c>
    </row>
    <row r="346" spans="2:13" ht="19.149999999999999" hidden="1" customHeight="1" outlineLevel="2" x14ac:dyDescent="0.25">
      <c r="B346" s="111" t="s">
        <v>103</v>
      </c>
      <c r="C346" s="152">
        <v>7</v>
      </c>
      <c r="D346" s="108">
        <v>549</v>
      </c>
      <c r="E346" s="148">
        <f t="shared" si="88"/>
        <v>569</v>
      </c>
      <c r="F346" s="147" t="s">
        <v>73</v>
      </c>
      <c r="G346" s="108">
        <v>549</v>
      </c>
      <c r="H346" s="147">
        <v>20</v>
      </c>
      <c r="I346" s="147">
        <v>549</v>
      </c>
      <c r="J346" s="148">
        <f t="shared" si="89"/>
        <v>100</v>
      </c>
      <c r="K346" s="147">
        <v>569</v>
      </c>
      <c r="L346" s="32">
        <f t="shared" si="83"/>
        <v>100</v>
      </c>
      <c r="M346" s="251">
        <v>0</v>
      </c>
    </row>
    <row r="347" spans="2:13" ht="19.149999999999999" hidden="1" customHeight="1" outlineLevel="2" x14ac:dyDescent="0.25">
      <c r="B347" s="111" t="s">
        <v>103</v>
      </c>
      <c r="C347" s="152">
        <v>8</v>
      </c>
      <c r="D347" s="108">
        <v>585</v>
      </c>
      <c r="E347" s="148">
        <f t="shared" si="88"/>
        <v>585</v>
      </c>
      <c r="F347" s="147" t="s">
        <v>135</v>
      </c>
      <c r="G347" s="108">
        <v>585</v>
      </c>
      <c r="H347" s="147">
        <v>0</v>
      </c>
      <c r="I347" s="147">
        <v>547</v>
      </c>
      <c r="J347" s="148">
        <f t="shared" si="89"/>
        <v>93.504273504273499</v>
      </c>
      <c r="K347" s="147">
        <v>547</v>
      </c>
      <c r="L347" s="32">
        <f t="shared" si="83"/>
        <v>93.504273504273499</v>
      </c>
      <c r="M347" s="251">
        <v>400</v>
      </c>
    </row>
    <row r="348" spans="2:13" ht="19.149999999999999" hidden="1" customHeight="1" outlineLevel="2" x14ac:dyDescent="0.25">
      <c r="B348" s="111" t="s">
        <v>103</v>
      </c>
      <c r="C348" s="152">
        <v>9</v>
      </c>
      <c r="D348" s="108">
        <v>473</v>
      </c>
      <c r="E348" s="148">
        <f t="shared" si="88"/>
        <v>483</v>
      </c>
      <c r="F348" s="109" t="s">
        <v>72</v>
      </c>
      <c r="G348" s="108">
        <v>473</v>
      </c>
      <c r="H348" s="147">
        <v>10</v>
      </c>
      <c r="I348" s="147">
        <v>450</v>
      </c>
      <c r="J348" s="148">
        <f t="shared" si="89"/>
        <v>95.137420718816074</v>
      </c>
      <c r="K348" s="147">
        <v>455</v>
      </c>
      <c r="L348" s="32">
        <f t="shared" si="83"/>
        <v>94.20289855072464</v>
      </c>
      <c r="M348" s="251">
        <v>50</v>
      </c>
    </row>
    <row r="349" spans="2:13" ht="19.149999999999999" hidden="1" customHeight="1" outlineLevel="2" x14ac:dyDescent="0.25">
      <c r="B349" s="111" t="s">
        <v>103</v>
      </c>
      <c r="C349" s="152">
        <v>10</v>
      </c>
      <c r="D349" s="108">
        <v>560</v>
      </c>
      <c r="E349" s="148">
        <f t="shared" si="88"/>
        <v>726</v>
      </c>
      <c r="F349" s="147" t="s">
        <v>136</v>
      </c>
      <c r="G349" s="108">
        <v>560</v>
      </c>
      <c r="H349" s="147">
        <v>166</v>
      </c>
      <c r="I349" s="147">
        <v>473</v>
      </c>
      <c r="J349" s="148">
        <f t="shared" si="89"/>
        <v>84.464285714285708</v>
      </c>
      <c r="K349" s="147">
        <v>639</v>
      </c>
      <c r="L349" s="32">
        <f t="shared" si="83"/>
        <v>88.016528925619824</v>
      </c>
      <c r="M349" s="251">
        <v>620</v>
      </c>
    </row>
    <row r="350" spans="2:13" ht="19.149999999999999" hidden="1" customHeight="1" outlineLevel="2" x14ac:dyDescent="0.25">
      <c r="B350" s="111" t="s">
        <v>103</v>
      </c>
      <c r="C350" s="152">
        <v>11</v>
      </c>
      <c r="D350" s="108">
        <v>566</v>
      </c>
      <c r="E350" s="148">
        <f t="shared" si="88"/>
        <v>588</v>
      </c>
      <c r="F350" s="147" t="s">
        <v>73</v>
      </c>
      <c r="G350" s="108">
        <v>566</v>
      </c>
      <c r="H350" s="147">
        <v>22</v>
      </c>
      <c r="I350" s="147">
        <v>555</v>
      </c>
      <c r="J350" s="148">
        <f t="shared" si="89"/>
        <v>98.056537102473499</v>
      </c>
      <c r="K350" s="147">
        <v>70</v>
      </c>
      <c r="L350" s="32">
        <f t="shared" si="83"/>
        <v>11.904761904761903</v>
      </c>
      <c r="M350" s="251">
        <v>0</v>
      </c>
    </row>
    <row r="351" spans="2:13" ht="19.149999999999999" hidden="1" customHeight="1" outlineLevel="2" x14ac:dyDescent="0.25">
      <c r="B351" s="111" t="s">
        <v>103</v>
      </c>
      <c r="C351" s="152">
        <v>12</v>
      </c>
      <c r="D351" s="108">
        <v>613</v>
      </c>
      <c r="E351" s="148">
        <f t="shared" si="88"/>
        <v>627</v>
      </c>
      <c r="F351" s="147" t="s">
        <v>137</v>
      </c>
      <c r="G351" s="108">
        <v>613</v>
      </c>
      <c r="H351" s="147">
        <v>14</v>
      </c>
      <c r="I351" s="147">
        <v>455</v>
      </c>
      <c r="J351" s="148">
        <f t="shared" si="89"/>
        <v>74.225122349102762</v>
      </c>
      <c r="K351" s="147">
        <v>469</v>
      </c>
      <c r="L351" s="32">
        <f t="shared" si="83"/>
        <v>74.800637958532704</v>
      </c>
      <c r="M351" s="251">
        <v>0</v>
      </c>
    </row>
    <row r="352" spans="2:13" ht="19.149999999999999" hidden="1" customHeight="1" outlineLevel="2" x14ac:dyDescent="0.25">
      <c r="B352" s="111" t="s">
        <v>103</v>
      </c>
      <c r="C352" s="152">
        <v>13</v>
      </c>
      <c r="D352" s="108">
        <v>566</v>
      </c>
      <c r="E352" s="148">
        <f t="shared" si="88"/>
        <v>578</v>
      </c>
      <c r="F352" s="147" t="s">
        <v>73</v>
      </c>
      <c r="G352" s="108">
        <v>566</v>
      </c>
      <c r="H352" s="147">
        <v>12</v>
      </c>
      <c r="I352" s="147">
        <v>522</v>
      </c>
      <c r="J352" s="148">
        <f t="shared" si="89"/>
        <v>92.226148409893995</v>
      </c>
      <c r="K352" s="147">
        <v>494</v>
      </c>
      <c r="L352" s="32">
        <f t="shared" si="83"/>
        <v>85.467128027681667</v>
      </c>
      <c r="M352" s="251">
        <v>0</v>
      </c>
    </row>
    <row r="353" spans="2:13" ht="19.149999999999999" hidden="1" customHeight="1" outlineLevel="2" x14ac:dyDescent="0.25">
      <c r="B353" s="111" t="s">
        <v>103</v>
      </c>
      <c r="C353" s="152">
        <v>14</v>
      </c>
      <c r="D353" s="108">
        <v>548</v>
      </c>
      <c r="E353" s="148">
        <f t="shared" si="88"/>
        <v>559</v>
      </c>
      <c r="F353" s="147" t="s">
        <v>73</v>
      </c>
      <c r="G353" s="108">
        <v>548</v>
      </c>
      <c r="H353" s="147">
        <v>11</v>
      </c>
      <c r="I353" s="147">
        <v>468</v>
      </c>
      <c r="J353" s="148">
        <f t="shared" si="89"/>
        <v>85.40145985401459</v>
      </c>
      <c r="K353" s="147">
        <v>393</v>
      </c>
      <c r="L353" s="32">
        <f t="shared" si="83"/>
        <v>70.304114490161012</v>
      </c>
      <c r="M353" s="251">
        <v>0</v>
      </c>
    </row>
    <row r="354" spans="2:13" ht="19.149999999999999" hidden="1" customHeight="1" outlineLevel="2" x14ac:dyDescent="0.25">
      <c r="B354" s="111" t="s">
        <v>103</v>
      </c>
      <c r="C354" s="152">
        <v>15</v>
      </c>
      <c r="D354" s="108">
        <v>521</v>
      </c>
      <c r="E354" s="148">
        <f t="shared" si="88"/>
        <v>732</v>
      </c>
      <c r="F354" s="154" t="s">
        <v>138</v>
      </c>
      <c r="G354" s="108">
        <v>521</v>
      </c>
      <c r="H354" s="147">
        <v>211</v>
      </c>
      <c r="I354" s="147">
        <v>346</v>
      </c>
      <c r="J354" s="148">
        <f t="shared" si="89"/>
        <v>66.410748560460647</v>
      </c>
      <c r="K354" s="147">
        <v>557</v>
      </c>
      <c r="L354" s="32">
        <f t="shared" si="83"/>
        <v>76.092896174863384</v>
      </c>
      <c r="M354" s="251">
        <v>0</v>
      </c>
    </row>
    <row r="355" spans="2:13" ht="19.149999999999999" hidden="1" customHeight="1" outlineLevel="2" x14ac:dyDescent="0.25">
      <c r="B355" s="111" t="s">
        <v>103</v>
      </c>
      <c r="C355" s="152">
        <v>16</v>
      </c>
      <c r="D355" s="108">
        <v>534</v>
      </c>
      <c r="E355" s="148">
        <f t="shared" si="88"/>
        <v>545</v>
      </c>
      <c r="F355" s="109" t="s">
        <v>72</v>
      </c>
      <c r="G355" s="108">
        <v>534</v>
      </c>
      <c r="H355" s="147">
        <v>11</v>
      </c>
      <c r="I355" s="147">
        <v>496</v>
      </c>
      <c r="J355" s="148">
        <f t="shared" si="89"/>
        <v>92.883895131086149</v>
      </c>
      <c r="K355" s="147">
        <v>507</v>
      </c>
      <c r="L355" s="32">
        <f t="shared" si="83"/>
        <v>93.027522935779814</v>
      </c>
      <c r="M355" s="251">
        <v>150</v>
      </c>
    </row>
    <row r="356" spans="2:13" ht="19.149999999999999" hidden="1" customHeight="1" outlineLevel="2" x14ac:dyDescent="0.25">
      <c r="B356" s="111" t="s">
        <v>103</v>
      </c>
      <c r="C356" s="152">
        <v>17</v>
      </c>
      <c r="D356" s="108">
        <v>537</v>
      </c>
      <c r="E356" s="148">
        <f t="shared" si="88"/>
        <v>583</v>
      </c>
      <c r="F356" s="154">
        <v>537</v>
      </c>
      <c r="G356" s="108">
        <v>537</v>
      </c>
      <c r="H356" s="147">
        <v>46</v>
      </c>
      <c r="I356" s="147">
        <v>487</v>
      </c>
      <c r="J356" s="148">
        <f t="shared" si="89"/>
        <v>90.689013035381748</v>
      </c>
      <c r="K356" s="147">
        <v>383</v>
      </c>
      <c r="L356" s="32">
        <f t="shared" si="83"/>
        <v>65.694682675814747</v>
      </c>
      <c r="M356" s="251">
        <v>0</v>
      </c>
    </row>
    <row r="357" spans="2:13" ht="19.149999999999999" hidden="1" customHeight="1" outlineLevel="2" x14ac:dyDescent="0.25">
      <c r="B357" s="111" t="s">
        <v>103</v>
      </c>
      <c r="C357" s="152">
        <v>18</v>
      </c>
      <c r="D357" s="108">
        <v>502</v>
      </c>
      <c r="E357" s="148">
        <f t="shared" si="88"/>
        <v>514</v>
      </c>
      <c r="F357" s="109" t="s">
        <v>72</v>
      </c>
      <c r="G357" s="108">
        <v>502</v>
      </c>
      <c r="H357" s="147">
        <v>12</v>
      </c>
      <c r="I357" s="147">
        <v>453</v>
      </c>
      <c r="J357" s="148">
        <f t="shared" si="89"/>
        <v>90.239043824701199</v>
      </c>
      <c r="K357" s="147">
        <v>439</v>
      </c>
      <c r="L357" s="32">
        <f t="shared" si="83"/>
        <v>85.408560311284049</v>
      </c>
      <c r="M357" s="251">
        <v>52</v>
      </c>
    </row>
    <row r="358" spans="2:13" ht="19.149999999999999" hidden="1" customHeight="1" outlineLevel="2" x14ac:dyDescent="0.25">
      <c r="B358" s="111" t="s">
        <v>103</v>
      </c>
      <c r="C358" s="152">
        <v>19</v>
      </c>
      <c r="D358" s="108">
        <v>549</v>
      </c>
      <c r="E358" s="148">
        <f t="shared" si="88"/>
        <v>563</v>
      </c>
      <c r="F358" s="154" t="s">
        <v>139</v>
      </c>
      <c r="G358" s="108">
        <v>549</v>
      </c>
      <c r="H358" s="147">
        <v>14</v>
      </c>
      <c r="I358" s="147">
        <v>549</v>
      </c>
      <c r="J358" s="148">
        <f t="shared" si="89"/>
        <v>100</v>
      </c>
      <c r="K358" s="147">
        <v>563</v>
      </c>
      <c r="L358" s="32">
        <f t="shared" si="83"/>
        <v>100</v>
      </c>
      <c r="M358" s="251">
        <v>12</v>
      </c>
    </row>
    <row r="359" spans="2:13" ht="19.149999999999999" hidden="1" customHeight="1" outlineLevel="2" x14ac:dyDescent="0.25">
      <c r="B359" s="111" t="s">
        <v>103</v>
      </c>
      <c r="C359" s="152">
        <v>20</v>
      </c>
      <c r="D359" s="108">
        <v>541</v>
      </c>
      <c r="E359" s="148">
        <f t="shared" si="88"/>
        <v>565</v>
      </c>
      <c r="F359" s="147" t="s">
        <v>73</v>
      </c>
      <c r="G359" s="108">
        <v>541</v>
      </c>
      <c r="H359" s="147">
        <v>24</v>
      </c>
      <c r="I359" s="147">
        <v>464</v>
      </c>
      <c r="J359" s="148">
        <f t="shared" si="89"/>
        <v>85.767097966728272</v>
      </c>
      <c r="K359" s="147">
        <v>440</v>
      </c>
      <c r="L359" s="32">
        <f t="shared" si="83"/>
        <v>77.876106194690266</v>
      </c>
      <c r="M359" s="251">
        <v>0</v>
      </c>
    </row>
    <row r="360" spans="2:13" ht="19.149999999999999" hidden="1" customHeight="1" outlineLevel="2" x14ac:dyDescent="0.25">
      <c r="B360" s="111" t="s">
        <v>103</v>
      </c>
      <c r="C360" s="152" t="s">
        <v>14</v>
      </c>
      <c r="D360" s="104"/>
      <c r="E360" s="148">
        <f t="shared" si="88"/>
        <v>19</v>
      </c>
      <c r="F360" s="147"/>
      <c r="G360" s="104"/>
      <c r="H360" s="147">
        <v>19</v>
      </c>
      <c r="I360" s="147"/>
      <c r="J360" s="148"/>
      <c r="K360" s="147">
        <v>19</v>
      </c>
      <c r="L360" s="32"/>
      <c r="M360" s="251"/>
    </row>
    <row r="361" spans="2:13" ht="19.149999999999999" customHeight="1" outlineLevel="1" collapsed="1" x14ac:dyDescent="0.25">
      <c r="B361" s="113" t="s">
        <v>103</v>
      </c>
      <c r="C361" s="150"/>
      <c r="D361" s="242">
        <f>SUM(D340:D360)</f>
        <v>10595</v>
      </c>
      <c r="E361" s="242">
        <f t="shared" ref="E361:M361" si="90">SUM(E340:E360)</f>
        <v>11553</v>
      </c>
      <c r="F361" s="242">
        <f t="shared" si="90"/>
        <v>537</v>
      </c>
      <c r="G361" s="242">
        <f t="shared" si="90"/>
        <v>10595</v>
      </c>
      <c r="H361" s="242">
        <f t="shared" si="90"/>
        <v>958</v>
      </c>
      <c r="I361" s="242">
        <f t="shared" si="90"/>
        <v>9488</v>
      </c>
      <c r="J361" s="242">
        <f>SUM(J340:J360)/20</f>
        <v>89.709376184535387</v>
      </c>
      <c r="K361" s="242">
        <f t="shared" si="90"/>
        <v>9507</v>
      </c>
      <c r="L361" s="242">
        <f>SUM(L340:L360)/20</f>
        <v>82.734483151925772</v>
      </c>
      <c r="M361" s="246">
        <f t="shared" si="90"/>
        <v>1837</v>
      </c>
    </row>
    <row r="362" spans="2:13" ht="19.149999999999999" hidden="1" customHeight="1" outlineLevel="2" x14ac:dyDescent="0.25">
      <c r="B362" s="111" t="s">
        <v>104</v>
      </c>
      <c r="C362" s="152">
        <v>1</v>
      </c>
      <c r="D362" s="108">
        <v>495</v>
      </c>
      <c r="E362" s="148">
        <f>G362+H362</f>
        <v>505</v>
      </c>
      <c r="F362" s="109" t="s">
        <v>72</v>
      </c>
      <c r="G362" s="108">
        <v>495</v>
      </c>
      <c r="H362" s="147">
        <v>10</v>
      </c>
      <c r="I362" s="147">
        <v>323</v>
      </c>
      <c r="J362" s="148">
        <f>(I362/G362)*100</f>
        <v>65.252525252525245</v>
      </c>
      <c r="K362" s="147">
        <v>320</v>
      </c>
      <c r="L362" s="32">
        <f t="shared" si="83"/>
        <v>63.366336633663366</v>
      </c>
      <c r="M362" s="251">
        <v>0</v>
      </c>
    </row>
    <row r="363" spans="2:13" ht="19.149999999999999" hidden="1" customHeight="1" outlineLevel="2" x14ac:dyDescent="0.25">
      <c r="B363" s="111" t="s">
        <v>104</v>
      </c>
      <c r="C363" s="152">
        <v>2</v>
      </c>
      <c r="D363" s="108">
        <v>496</v>
      </c>
      <c r="E363" s="148">
        <f t="shared" ref="E363:E367" si="91">G363+H363</f>
        <v>506</v>
      </c>
      <c r="F363" s="109" t="s">
        <v>72</v>
      </c>
      <c r="G363" s="108">
        <v>496</v>
      </c>
      <c r="H363" s="147">
        <v>10</v>
      </c>
      <c r="I363" s="147">
        <v>423</v>
      </c>
      <c r="J363" s="148">
        <f>(I363/G363)*100</f>
        <v>85.282258064516128</v>
      </c>
      <c r="K363" s="147">
        <v>407</v>
      </c>
      <c r="L363" s="32">
        <f t="shared" si="83"/>
        <v>80.434782608695656</v>
      </c>
      <c r="M363" s="251">
        <v>19</v>
      </c>
    </row>
    <row r="364" spans="2:13" ht="19.149999999999999" hidden="1" customHeight="1" outlineLevel="2" x14ac:dyDescent="0.25">
      <c r="B364" s="111" t="s">
        <v>104</v>
      </c>
      <c r="C364" s="152">
        <v>3</v>
      </c>
      <c r="D364" s="108">
        <v>585</v>
      </c>
      <c r="E364" s="148">
        <f t="shared" si="91"/>
        <v>585</v>
      </c>
      <c r="F364" s="147" t="s">
        <v>73</v>
      </c>
      <c r="G364" s="108">
        <v>585</v>
      </c>
      <c r="H364" s="147">
        <v>0</v>
      </c>
      <c r="I364" s="147">
        <v>245</v>
      </c>
      <c r="J364" s="148">
        <f t="shared" ref="J364:J366" si="92">(I364/G364)*100</f>
        <v>41.880341880341881</v>
      </c>
      <c r="K364" s="147">
        <v>0</v>
      </c>
      <c r="L364" s="32">
        <f t="shared" si="83"/>
        <v>0</v>
      </c>
      <c r="M364" s="251">
        <v>0</v>
      </c>
    </row>
    <row r="365" spans="2:13" ht="19.149999999999999" hidden="1" customHeight="1" outlineLevel="2" x14ac:dyDescent="0.25">
      <c r="B365" s="111" t="s">
        <v>104</v>
      </c>
      <c r="C365" s="152">
        <v>4</v>
      </c>
      <c r="D365" s="108">
        <v>584</v>
      </c>
      <c r="E365" s="148">
        <f t="shared" si="91"/>
        <v>597</v>
      </c>
      <c r="F365" s="109" t="s">
        <v>72</v>
      </c>
      <c r="G365" s="108">
        <v>584</v>
      </c>
      <c r="H365" s="147">
        <v>13</v>
      </c>
      <c r="I365" s="147">
        <v>353</v>
      </c>
      <c r="J365" s="148">
        <f t="shared" si="92"/>
        <v>60.445205479452056</v>
      </c>
      <c r="K365" s="147">
        <v>325</v>
      </c>
      <c r="L365" s="32">
        <f t="shared" si="83"/>
        <v>54.438860971524285</v>
      </c>
      <c r="M365" s="251">
        <v>20</v>
      </c>
    </row>
    <row r="366" spans="2:13" ht="19.149999999999999" hidden="1" customHeight="1" outlineLevel="2" x14ac:dyDescent="0.25">
      <c r="B366" s="111" t="s">
        <v>104</v>
      </c>
      <c r="C366" s="152">
        <v>5</v>
      </c>
      <c r="D366" s="108">
        <v>506</v>
      </c>
      <c r="E366" s="148">
        <f t="shared" si="91"/>
        <v>506</v>
      </c>
      <c r="F366" s="109" t="s">
        <v>72</v>
      </c>
      <c r="G366" s="108">
        <v>506</v>
      </c>
      <c r="H366" s="147">
        <v>0</v>
      </c>
      <c r="I366" s="147">
        <v>253</v>
      </c>
      <c r="J366" s="148">
        <f t="shared" si="92"/>
        <v>50</v>
      </c>
      <c r="K366" s="147">
        <v>253</v>
      </c>
      <c r="L366" s="32">
        <f t="shared" si="83"/>
        <v>50</v>
      </c>
      <c r="M366" s="251">
        <v>233</v>
      </c>
    </row>
    <row r="367" spans="2:13" ht="19.149999999999999" hidden="1" customHeight="1" outlineLevel="2" x14ac:dyDescent="0.25">
      <c r="B367" s="111" t="s">
        <v>104</v>
      </c>
      <c r="C367" s="152" t="s">
        <v>14</v>
      </c>
      <c r="D367" s="104"/>
      <c r="E367" s="148">
        <f t="shared" si="91"/>
        <v>1</v>
      </c>
      <c r="F367" s="109" t="s">
        <v>72</v>
      </c>
      <c r="G367" s="104"/>
      <c r="H367" s="147">
        <v>1</v>
      </c>
      <c r="I367" s="147"/>
      <c r="J367" s="148"/>
      <c r="K367" s="147">
        <v>1</v>
      </c>
      <c r="L367" s="32"/>
      <c r="M367" s="251"/>
    </row>
    <row r="368" spans="2:13" ht="19.149999999999999" customHeight="1" outlineLevel="1" collapsed="1" x14ac:dyDescent="0.25">
      <c r="B368" s="113" t="s">
        <v>152</v>
      </c>
      <c r="C368" s="150"/>
      <c r="D368" s="242">
        <f>SUM(D362:D367)</f>
        <v>2666</v>
      </c>
      <c r="E368" s="242">
        <f t="shared" ref="E368:M368" si="93">SUM(E362:E367)</f>
        <v>2700</v>
      </c>
      <c r="F368" s="242">
        <f t="shared" si="93"/>
        <v>0</v>
      </c>
      <c r="G368" s="242">
        <f t="shared" si="93"/>
        <v>2666</v>
      </c>
      <c r="H368" s="242">
        <f t="shared" si="93"/>
        <v>34</v>
      </c>
      <c r="I368" s="242">
        <f t="shared" si="93"/>
        <v>1597</v>
      </c>
      <c r="J368" s="242">
        <f>SUM(J362:J367)/5</f>
        <v>60.572066135367074</v>
      </c>
      <c r="K368" s="242">
        <f t="shared" si="93"/>
        <v>1306</v>
      </c>
      <c r="L368" s="242">
        <f>SUM(L362:L367)/5</f>
        <v>49.647996042776661</v>
      </c>
      <c r="M368" s="246">
        <f t="shared" si="93"/>
        <v>272</v>
      </c>
    </row>
    <row r="369" spans="2:13" ht="19.149999999999999" hidden="1" customHeight="1" outlineLevel="2" x14ac:dyDescent="0.25">
      <c r="B369" s="111" t="s">
        <v>105</v>
      </c>
      <c r="C369" s="152">
        <v>1</v>
      </c>
      <c r="D369" s="108">
        <v>578</v>
      </c>
      <c r="E369" s="104">
        <f>G369+H369</f>
        <v>623</v>
      </c>
      <c r="F369" s="109" t="s">
        <v>73</v>
      </c>
      <c r="G369" s="108">
        <v>578</v>
      </c>
      <c r="H369" s="109">
        <v>45</v>
      </c>
      <c r="I369" s="109">
        <v>578</v>
      </c>
      <c r="J369" s="104">
        <f>(I369/G369)*100</f>
        <v>100</v>
      </c>
      <c r="K369" s="109">
        <v>623</v>
      </c>
      <c r="L369" s="32">
        <f t="shared" si="83"/>
        <v>100</v>
      </c>
      <c r="M369" s="211">
        <v>0</v>
      </c>
    </row>
    <row r="370" spans="2:13" ht="19.149999999999999" hidden="1" customHeight="1" outlineLevel="2" x14ac:dyDescent="0.25">
      <c r="B370" s="111" t="s">
        <v>105</v>
      </c>
      <c r="C370" s="152">
        <v>2</v>
      </c>
      <c r="D370" s="108">
        <v>749</v>
      </c>
      <c r="E370" s="104">
        <f t="shared" ref="E370:E372" si="94">G370+H370</f>
        <v>749</v>
      </c>
      <c r="F370" s="109" t="s">
        <v>72</v>
      </c>
      <c r="G370" s="108">
        <v>749</v>
      </c>
      <c r="H370" s="109">
        <v>0</v>
      </c>
      <c r="I370" s="109">
        <v>749</v>
      </c>
      <c r="J370" s="104">
        <f>(I370/G370)*100</f>
        <v>100</v>
      </c>
      <c r="K370" s="109">
        <v>711</v>
      </c>
      <c r="L370" s="32">
        <f t="shared" si="83"/>
        <v>94.926568758344459</v>
      </c>
      <c r="M370" s="211">
        <v>152</v>
      </c>
    </row>
    <row r="371" spans="2:13" ht="19.149999999999999" hidden="1" customHeight="1" outlineLevel="2" x14ac:dyDescent="0.25">
      <c r="B371" s="111" t="s">
        <v>105</v>
      </c>
      <c r="C371" s="152">
        <v>3</v>
      </c>
      <c r="D371" s="108">
        <v>627</v>
      </c>
      <c r="E371" s="104">
        <f t="shared" si="94"/>
        <v>641</v>
      </c>
      <c r="F371" s="109" t="s">
        <v>72</v>
      </c>
      <c r="G371" s="108">
        <v>627</v>
      </c>
      <c r="H371" s="109">
        <v>14</v>
      </c>
      <c r="I371" s="109">
        <v>545</v>
      </c>
      <c r="J371" s="104">
        <f t="shared" ref="J371:J372" si="95">(I371/G371)*100</f>
        <v>86.921850079744814</v>
      </c>
      <c r="K371" s="109">
        <v>559</v>
      </c>
      <c r="L371" s="32">
        <f t="shared" si="83"/>
        <v>87.207488299531974</v>
      </c>
      <c r="M371" s="211">
        <v>0</v>
      </c>
    </row>
    <row r="372" spans="2:13" ht="19.149999999999999" hidden="1" customHeight="1" outlineLevel="2" x14ac:dyDescent="0.25">
      <c r="B372" s="111" t="s">
        <v>105</v>
      </c>
      <c r="C372" s="152">
        <v>4</v>
      </c>
      <c r="D372" s="108">
        <v>555</v>
      </c>
      <c r="E372" s="104">
        <f t="shared" si="94"/>
        <v>650</v>
      </c>
      <c r="F372" s="109" t="s">
        <v>73</v>
      </c>
      <c r="G372" s="108">
        <v>555</v>
      </c>
      <c r="H372" s="109">
        <v>95</v>
      </c>
      <c r="I372" s="109">
        <v>555</v>
      </c>
      <c r="J372" s="104">
        <f t="shared" si="95"/>
        <v>100</v>
      </c>
      <c r="K372" s="109">
        <v>600</v>
      </c>
      <c r="L372" s="32">
        <f t="shared" si="83"/>
        <v>92.307692307692307</v>
      </c>
      <c r="M372" s="211">
        <v>0</v>
      </c>
    </row>
    <row r="373" spans="2:13" ht="19.149999999999999" hidden="1" customHeight="1" outlineLevel="2" x14ac:dyDescent="0.25">
      <c r="B373" s="111" t="s">
        <v>105</v>
      </c>
      <c r="C373" s="152" t="s">
        <v>14</v>
      </c>
      <c r="D373" s="104"/>
      <c r="E373" s="104"/>
      <c r="F373" s="109"/>
      <c r="G373" s="104"/>
      <c r="H373" s="109"/>
      <c r="I373" s="109"/>
      <c r="J373" s="104"/>
      <c r="K373" s="109">
        <f>731-74-20-274</f>
        <v>363</v>
      </c>
      <c r="L373" s="32"/>
      <c r="M373" s="211"/>
    </row>
    <row r="374" spans="2:13" ht="19.149999999999999" customHeight="1" outlineLevel="1" collapsed="1" thickBot="1" x14ac:dyDescent="0.3">
      <c r="B374" s="121" t="s">
        <v>105</v>
      </c>
      <c r="C374" s="155"/>
      <c r="D374" s="244">
        <f>SUM(D369:D373)</f>
        <v>2509</v>
      </c>
      <c r="E374" s="244">
        <f t="shared" ref="E374:M374" si="96">SUM(E369:E373)</f>
        <v>2663</v>
      </c>
      <c r="F374" s="244">
        <f t="shared" si="96"/>
        <v>0</v>
      </c>
      <c r="G374" s="244">
        <f t="shared" si="96"/>
        <v>2509</v>
      </c>
      <c r="H374" s="244">
        <f t="shared" si="96"/>
        <v>154</v>
      </c>
      <c r="I374" s="244">
        <f t="shared" si="96"/>
        <v>2427</v>
      </c>
      <c r="J374" s="244">
        <f>SUM(J369:J373)/4</f>
        <v>96.730462519936196</v>
      </c>
      <c r="K374" s="244">
        <f t="shared" si="96"/>
        <v>2856</v>
      </c>
      <c r="L374" s="244">
        <f>SUM(L369:L373)/4</f>
        <v>93.610437341392185</v>
      </c>
      <c r="M374" s="249">
        <f t="shared" si="96"/>
        <v>152</v>
      </c>
    </row>
    <row r="375" spans="2:13" s="52" customFormat="1" ht="28.15" customHeight="1" thickTop="1" thickBot="1" x14ac:dyDescent="0.3">
      <c r="B375" s="26" t="s">
        <v>149</v>
      </c>
      <c r="C375" s="56"/>
      <c r="D375" s="37">
        <f t="shared" ref="D375:M375" si="97">SUM(D374,D368,D361,D339,D334,D323,D315,D306,D297,D288,D282,D275,D258,D246,D232,D227,D220,D206,D163,D141,D132,D121,D104,D98,D72,D61,D46,D42,D33,D29,D25,D15)</f>
        <v>156808</v>
      </c>
      <c r="E375" s="37">
        <f t="shared" si="97"/>
        <v>167363</v>
      </c>
      <c r="F375" s="37">
        <f t="shared" si="97"/>
        <v>537</v>
      </c>
      <c r="G375" s="37">
        <f t="shared" si="97"/>
        <v>156808</v>
      </c>
      <c r="H375" s="37">
        <f t="shared" si="97"/>
        <v>10555</v>
      </c>
      <c r="I375" s="37">
        <f t="shared" si="97"/>
        <v>134059</v>
      </c>
      <c r="J375" s="252">
        <f>(J15+J25+J29+J33+J42+J46+J61+J72+J98+J104+J121+J132+J141+J163+J206+J220+J227+J232+J246+J258+J275+J282+J288+J297+J306+J315+J323+J334+J339+J361+J368+J374)/32</f>
        <v>84.667565608144699</v>
      </c>
      <c r="K375" s="37">
        <f t="shared" si="97"/>
        <v>132054</v>
      </c>
      <c r="L375" s="252">
        <f>(L15+L25+L29+L33+L42+L46+L61+L72+L98+L104+L121+L132+L141+L163+L206+L220+L227+L232+L246+L258+L275+L282+L288+L297+L306+L315+L323+L334+L339+L361+L368+L374)/32</f>
        <v>78.326119384599494</v>
      </c>
      <c r="M375" s="39">
        <f t="shared" si="97"/>
        <v>17824</v>
      </c>
    </row>
    <row r="376" spans="2:13" ht="15.75" thickTop="1" x14ac:dyDescent="0.25"/>
    <row r="377" spans="2:13" x14ac:dyDescent="0.25">
      <c r="B377" s="89"/>
      <c r="C377" s="89"/>
      <c r="E377" s="89"/>
      <c r="H377" s="47"/>
      <c r="I377" s="53"/>
      <c r="J377" s="236">
        <v>263.20400000000001</v>
      </c>
      <c r="K377" s="236">
        <f>K375*J377</f>
        <v>34757141.016000003</v>
      </c>
      <c r="L377" s="235"/>
    </row>
    <row r="378" spans="2:13" x14ac:dyDescent="0.25">
      <c r="B378" s="89"/>
      <c r="C378" s="89"/>
      <c r="E378" s="89"/>
      <c r="G378" s="47"/>
    </row>
    <row r="379" spans="2:13" x14ac:dyDescent="0.25">
      <c r="B379" s="89"/>
      <c r="C379" s="89"/>
      <c r="E379" s="89"/>
      <c r="H379" s="47"/>
    </row>
    <row r="380" spans="2:13" x14ac:dyDescent="0.25">
      <c r="B380" s="89"/>
      <c r="C380" s="89"/>
      <c r="E380" s="89"/>
    </row>
    <row r="381" spans="2:13" x14ac:dyDescent="0.25">
      <c r="B381" s="89"/>
      <c r="C381" s="89"/>
      <c r="E381" s="89"/>
    </row>
    <row r="382" spans="2:13" x14ac:dyDescent="0.25">
      <c r="B382" s="89"/>
      <c r="C382" s="89"/>
      <c r="E382" s="89"/>
    </row>
  </sheetData>
  <mergeCells count="16">
    <mergeCell ref="K7:K10"/>
    <mergeCell ref="E1:M1"/>
    <mergeCell ref="E2:M2"/>
    <mergeCell ref="E3:M3"/>
    <mergeCell ref="E5:G5"/>
    <mergeCell ref="G7:G10"/>
    <mergeCell ref="M7:M10"/>
    <mergeCell ref="H7:H10"/>
    <mergeCell ref="I7:I10"/>
    <mergeCell ref="J7:J10"/>
    <mergeCell ref="L7:L10"/>
    <mergeCell ref="B7:B10"/>
    <mergeCell ref="C7:C10"/>
    <mergeCell ref="D7:D10"/>
    <mergeCell ref="E7:E10"/>
    <mergeCell ref="F7:F8"/>
  </mergeCells>
  <pageMargins left="0.7" right="0.7" top="0.75" bottom="0.75" header="0.3" footer="0.3"/>
  <pageSetup paperSize="9" orientation="portrait" horizontalDpi="4294967295" verticalDpi="4294967295" r:id="rId1"/>
  <drawing r:id="rId2"/>
  <legacyDrawing r:id="rId3"/>
  <oleObjects>
    <mc:AlternateContent xmlns:mc="http://schemas.openxmlformats.org/markup-compatibility/2006">
      <mc:Choice Requires="x14">
        <oleObject progId="CorelDraw.Gráfico.9" shapeId="24577" r:id="rId4">
          <objectPr defaultSize="0" autoPict="0" r:id="rId5">
            <anchor moveWithCells="1" sizeWithCells="1">
              <from>
                <xdr:col>11</xdr:col>
                <xdr:colOff>0</xdr:colOff>
                <xdr:row>1</xdr:row>
                <xdr:rowOff>0</xdr:rowOff>
              </from>
              <to>
                <xdr:col>11</xdr:col>
                <xdr:colOff>0</xdr:colOff>
                <xdr:row>1</xdr:row>
                <xdr:rowOff>0</xdr:rowOff>
              </to>
            </anchor>
          </objectPr>
        </oleObject>
      </mc:Choice>
      <mc:Fallback>
        <oleObject progId="CorelDraw.Gráfico.9" shapeId="24577" r:id="rId4"/>
      </mc:Fallback>
    </mc:AlternateContent>
    <mc:AlternateContent xmlns:mc="http://schemas.openxmlformats.org/markup-compatibility/2006">
      <mc:Choice Requires="x14">
        <oleObject progId="CorelDraw.Gráfico.9" shapeId="24578" r:id="rId6">
          <objectPr defaultSize="0" autoPict="0" r:id="rId5">
            <anchor moveWithCells="1" sizeWithCells="1">
              <from>
                <xdr:col>11</xdr:col>
                <xdr:colOff>0</xdr:colOff>
                <xdr:row>1</xdr:row>
                <xdr:rowOff>0</xdr:rowOff>
              </from>
              <to>
                <xdr:col>11</xdr:col>
                <xdr:colOff>0</xdr:colOff>
                <xdr:row>1</xdr:row>
                <xdr:rowOff>0</xdr:rowOff>
              </to>
            </anchor>
          </objectPr>
        </oleObject>
      </mc:Choice>
      <mc:Fallback>
        <oleObject progId="CorelDraw.Gráfico.9" shapeId="24578" r:id="rId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B1:M383"/>
  <sheetViews>
    <sheetView showGridLines="0" topLeftCell="A6" zoomScale="60" zoomScaleNormal="60" workbookViewId="0">
      <selection activeCell="U258" sqref="U258"/>
    </sheetView>
  </sheetViews>
  <sheetFormatPr baseColWidth="10" defaultRowHeight="15" outlineLevelRow="2" x14ac:dyDescent="0.25"/>
  <cols>
    <col min="1" max="1" width="3" customWidth="1"/>
    <col min="2" max="2" width="25.7109375" customWidth="1"/>
    <col min="3" max="3" width="0" hidden="1" customWidth="1"/>
    <col min="4" max="4" width="14.7109375" style="16" customWidth="1"/>
    <col min="5" max="5" width="15.7109375" customWidth="1"/>
    <col min="6" max="6" width="14.42578125" hidden="1" customWidth="1"/>
    <col min="7" max="7" width="17.7109375" customWidth="1"/>
    <col min="8" max="8" width="16.7109375" customWidth="1"/>
    <col min="9" max="9" width="17.28515625" customWidth="1"/>
    <col min="10" max="10" width="17.42578125" customWidth="1"/>
    <col min="11" max="11" width="18.140625" customWidth="1"/>
    <col min="12" max="12" width="17.7109375" style="16" customWidth="1"/>
    <col min="13" max="13" width="14.28515625" customWidth="1"/>
  </cols>
  <sheetData>
    <row r="1" spans="2:13" ht="15.75" hidden="1" customHeight="1" x14ac:dyDescent="0.25">
      <c r="D1" s="17"/>
      <c r="E1" s="297" t="s">
        <v>8</v>
      </c>
      <c r="F1" s="297"/>
      <c r="G1" s="297"/>
      <c r="H1" s="297"/>
      <c r="I1" s="297"/>
      <c r="J1" s="297"/>
      <c r="K1" s="297"/>
      <c r="L1" s="297"/>
      <c r="M1" s="297"/>
    </row>
    <row r="2" spans="2:13" ht="15" hidden="1" customHeight="1" x14ac:dyDescent="0.25">
      <c r="D2" s="18"/>
      <c r="E2" s="298" t="s">
        <v>53</v>
      </c>
      <c r="F2" s="298"/>
      <c r="G2" s="298"/>
      <c r="H2" s="298"/>
      <c r="I2" s="298"/>
      <c r="J2" s="298"/>
      <c r="K2" s="298"/>
      <c r="L2" s="298"/>
      <c r="M2" s="298"/>
    </row>
    <row r="3" spans="2:13" ht="14.45" hidden="1" customHeight="1" x14ac:dyDescent="0.25">
      <c r="D3" s="19"/>
      <c r="E3" s="299" t="s">
        <v>51</v>
      </c>
      <c r="F3" s="299"/>
      <c r="G3" s="299"/>
      <c r="H3" s="299"/>
      <c r="I3" s="299"/>
      <c r="J3" s="299"/>
      <c r="K3" s="299"/>
      <c r="L3" s="299"/>
      <c r="M3" s="299"/>
    </row>
    <row r="4" spans="2:13" ht="15" hidden="1" customHeight="1" x14ac:dyDescent="0.25">
      <c r="C4" s="1"/>
      <c r="D4" s="15"/>
      <c r="E4" s="1"/>
      <c r="F4" s="1"/>
      <c r="G4" s="1"/>
      <c r="H4" s="1"/>
      <c r="I4" s="1"/>
      <c r="J4" s="1"/>
      <c r="K4" s="1"/>
      <c r="L4" s="15"/>
      <c r="M4" s="1"/>
    </row>
    <row r="5" spans="2:13" ht="15" hidden="1" customHeight="1" x14ac:dyDescent="0.25">
      <c r="C5" s="14"/>
      <c r="D5" s="20"/>
      <c r="E5" s="304"/>
      <c r="F5" s="304"/>
      <c r="G5" s="304"/>
      <c r="H5" s="2"/>
      <c r="I5" s="2"/>
      <c r="J5" s="22" t="s">
        <v>1</v>
      </c>
      <c r="K5" s="13">
        <v>43349</v>
      </c>
      <c r="L5" s="241"/>
      <c r="M5" s="11"/>
    </row>
    <row r="6" spans="2:13" ht="9" customHeight="1" thickBot="1" x14ac:dyDescent="0.3"/>
    <row r="7" spans="2:13" s="48" customFormat="1" ht="19.149999999999999" customHeight="1" thickTop="1" x14ac:dyDescent="0.25">
      <c r="B7" s="288" t="s">
        <v>75</v>
      </c>
      <c r="C7" s="288" t="s">
        <v>2</v>
      </c>
      <c r="D7" s="291" t="s">
        <v>3</v>
      </c>
      <c r="E7" s="291" t="s">
        <v>59</v>
      </c>
      <c r="F7" s="294" t="s">
        <v>4</v>
      </c>
      <c r="G7" s="291" t="s">
        <v>60</v>
      </c>
      <c r="H7" s="291" t="s">
        <v>61</v>
      </c>
      <c r="I7" s="301" t="s">
        <v>62</v>
      </c>
      <c r="J7" s="291" t="s">
        <v>13</v>
      </c>
      <c r="K7" s="291" t="s">
        <v>63</v>
      </c>
      <c r="L7" s="291" t="s">
        <v>167</v>
      </c>
      <c r="M7" s="285" t="s">
        <v>69</v>
      </c>
    </row>
    <row r="8" spans="2:13" s="48" customFormat="1" ht="19.149999999999999" customHeight="1" outlineLevel="1" x14ac:dyDescent="0.25">
      <c r="B8" s="289"/>
      <c r="C8" s="289"/>
      <c r="D8" s="292"/>
      <c r="E8" s="292"/>
      <c r="F8" s="295"/>
      <c r="G8" s="292"/>
      <c r="H8" s="292"/>
      <c r="I8" s="302"/>
      <c r="J8" s="292"/>
      <c r="K8" s="292"/>
      <c r="L8" s="292"/>
      <c r="M8" s="286"/>
    </row>
    <row r="9" spans="2:13" s="48" customFormat="1" ht="19.149999999999999" customHeight="1" outlineLevel="1" x14ac:dyDescent="0.25">
      <c r="B9" s="289"/>
      <c r="C9" s="289"/>
      <c r="D9" s="292"/>
      <c r="E9" s="292"/>
      <c r="F9" s="131" t="s">
        <v>5</v>
      </c>
      <c r="G9" s="292"/>
      <c r="H9" s="292"/>
      <c r="I9" s="302"/>
      <c r="J9" s="292"/>
      <c r="K9" s="292"/>
      <c r="L9" s="292"/>
      <c r="M9" s="286"/>
    </row>
    <row r="10" spans="2:13" s="48" customFormat="1" ht="19.149999999999999" customHeight="1" outlineLevel="1" thickBot="1" x14ac:dyDescent="0.3">
      <c r="B10" s="290"/>
      <c r="C10" s="290"/>
      <c r="D10" s="293"/>
      <c r="E10" s="293"/>
      <c r="F10" s="132" t="s">
        <v>6</v>
      </c>
      <c r="G10" s="293"/>
      <c r="H10" s="293"/>
      <c r="I10" s="303"/>
      <c r="J10" s="293"/>
      <c r="K10" s="293"/>
      <c r="L10" s="293"/>
      <c r="M10" s="287"/>
    </row>
    <row r="11" spans="2:13" s="59" customFormat="1" ht="19.149999999999999" hidden="1" customHeight="1" outlineLevel="2" thickTop="1" x14ac:dyDescent="0.25">
      <c r="B11" s="133" t="s">
        <v>106</v>
      </c>
      <c r="C11" s="134">
        <v>1</v>
      </c>
      <c r="D11" s="137">
        <v>488</v>
      </c>
      <c r="E11" s="137">
        <f t="shared" ref="E11:E41" si="0">G11+H11</f>
        <v>498</v>
      </c>
      <c r="F11" s="158" t="s">
        <v>73</v>
      </c>
      <c r="G11" s="137">
        <v>488</v>
      </c>
      <c r="H11" s="137">
        <v>10</v>
      </c>
      <c r="I11" s="137">
        <v>473</v>
      </c>
      <c r="J11" s="137">
        <f t="shared" ref="J11:J31" si="1">(I11/G11)*100</f>
        <v>96.926229508196727</v>
      </c>
      <c r="K11" s="137">
        <v>458</v>
      </c>
      <c r="L11" s="129">
        <f>(K11/E11)*100</f>
        <v>91.967871485943775</v>
      </c>
      <c r="M11" s="172">
        <v>0</v>
      </c>
    </row>
    <row r="12" spans="2:13" s="59" customFormat="1" ht="19.149999999999999" hidden="1" customHeight="1" outlineLevel="2" x14ac:dyDescent="0.25">
      <c r="B12" s="111" t="s">
        <v>106</v>
      </c>
      <c r="C12" s="112">
        <v>2</v>
      </c>
      <c r="D12" s="108">
        <v>524</v>
      </c>
      <c r="E12" s="108">
        <f t="shared" si="0"/>
        <v>539</v>
      </c>
      <c r="F12" s="158" t="s">
        <v>72</v>
      </c>
      <c r="G12" s="108">
        <v>524</v>
      </c>
      <c r="H12" s="108">
        <v>15</v>
      </c>
      <c r="I12" s="108">
        <v>485</v>
      </c>
      <c r="J12" s="108">
        <f t="shared" si="1"/>
        <v>92.55725190839695</v>
      </c>
      <c r="K12" s="108">
        <v>500</v>
      </c>
      <c r="L12" s="32">
        <f t="shared" ref="L12:L75" si="2">(K12/E12)*100</f>
        <v>92.764378478664185</v>
      </c>
      <c r="M12" s="173">
        <v>0</v>
      </c>
    </row>
    <row r="13" spans="2:13" s="59" customFormat="1" ht="19.149999999999999" hidden="1" customHeight="1" outlineLevel="2" x14ac:dyDescent="0.25">
      <c r="B13" s="111" t="s">
        <v>106</v>
      </c>
      <c r="C13" s="112">
        <v>3</v>
      </c>
      <c r="D13" s="108">
        <v>586</v>
      </c>
      <c r="E13" s="108">
        <f t="shared" si="0"/>
        <v>586</v>
      </c>
      <c r="F13" s="158" t="s">
        <v>72</v>
      </c>
      <c r="G13" s="108">
        <v>586</v>
      </c>
      <c r="H13" s="108">
        <v>0</v>
      </c>
      <c r="I13" s="108">
        <v>530</v>
      </c>
      <c r="J13" s="108">
        <f t="shared" si="1"/>
        <v>90.443686006825942</v>
      </c>
      <c r="K13" s="108">
        <v>516</v>
      </c>
      <c r="L13" s="32">
        <f t="shared" si="2"/>
        <v>88.054607508532428</v>
      </c>
      <c r="M13" s="173">
        <v>0</v>
      </c>
    </row>
    <row r="14" spans="2:13" s="59" customFormat="1" ht="19.149999999999999" hidden="1" customHeight="1" outlineLevel="2" x14ac:dyDescent="0.25">
      <c r="B14" s="111" t="s">
        <v>106</v>
      </c>
      <c r="C14" s="103" t="s">
        <v>14</v>
      </c>
      <c r="D14" s="104"/>
      <c r="E14" s="104"/>
      <c r="F14" s="160"/>
      <c r="G14" s="104"/>
      <c r="H14" s="104"/>
      <c r="I14" s="104"/>
      <c r="J14" s="104"/>
      <c r="K14" s="104"/>
      <c r="L14" s="32"/>
      <c r="M14" s="174"/>
    </row>
    <row r="15" spans="2:13" s="59" customFormat="1" ht="19.149999999999999" customHeight="1" outlineLevel="1" collapsed="1" thickTop="1" x14ac:dyDescent="0.25">
      <c r="B15" s="143" t="s">
        <v>106</v>
      </c>
      <c r="C15" s="144"/>
      <c r="D15" s="242">
        <f>SUM(D11:D14)</f>
        <v>1598</v>
      </c>
      <c r="E15" s="242">
        <f>SUM(E11:E14)</f>
        <v>1623</v>
      </c>
      <c r="F15" s="242">
        <f t="shared" ref="F15:M15" si="3">SUM(F11:F14)</f>
        <v>0</v>
      </c>
      <c r="G15" s="242">
        <f t="shared" si="3"/>
        <v>1598</v>
      </c>
      <c r="H15" s="242">
        <f t="shared" si="3"/>
        <v>25</v>
      </c>
      <c r="I15" s="242">
        <f t="shared" si="3"/>
        <v>1488</v>
      </c>
      <c r="J15" s="242">
        <f>SUM(J11:J14)/3</f>
        <v>93.309055807806544</v>
      </c>
      <c r="K15" s="242">
        <f t="shared" si="3"/>
        <v>1474</v>
      </c>
      <c r="L15" s="242">
        <f>SUM(L11:L14)/3</f>
        <v>90.928952491046786</v>
      </c>
      <c r="M15" s="246">
        <f t="shared" si="3"/>
        <v>0</v>
      </c>
    </row>
    <row r="16" spans="2:13" s="59" customFormat="1" ht="19.149999999999999" hidden="1" customHeight="1" outlineLevel="2" thickTop="1" x14ac:dyDescent="0.25">
      <c r="B16" s="106" t="s">
        <v>70</v>
      </c>
      <c r="C16" s="107">
        <v>1</v>
      </c>
      <c r="D16" s="108">
        <v>563</v>
      </c>
      <c r="E16" s="108">
        <f t="shared" si="0"/>
        <v>923</v>
      </c>
      <c r="F16" s="157" t="s">
        <v>74</v>
      </c>
      <c r="G16" s="108">
        <v>563</v>
      </c>
      <c r="H16" s="108">
        <v>360</v>
      </c>
      <c r="I16" s="108">
        <v>563</v>
      </c>
      <c r="J16" s="108">
        <f t="shared" si="1"/>
        <v>100</v>
      </c>
      <c r="K16" s="108">
        <v>873</v>
      </c>
      <c r="L16" s="32">
        <f t="shared" si="2"/>
        <v>94.582881906825563</v>
      </c>
      <c r="M16" s="173">
        <v>348</v>
      </c>
    </row>
    <row r="17" spans="2:13" s="59" customFormat="1" ht="19.149999999999999" hidden="1" customHeight="1" outlineLevel="2" x14ac:dyDescent="0.25">
      <c r="B17" s="106" t="s">
        <v>70</v>
      </c>
      <c r="C17" s="107">
        <v>2</v>
      </c>
      <c r="D17" s="108">
        <v>596</v>
      </c>
      <c r="E17" s="108">
        <f t="shared" si="0"/>
        <v>607</v>
      </c>
      <c r="F17" s="158" t="s">
        <v>73</v>
      </c>
      <c r="G17" s="108">
        <v>596</v>
      </c>
      <c r="H17" s="108">
        <v>11</v>
      </c>
      <c r="I17" s="108">
        <v>486</v>
      </c>
      <c r="J17" s="108">
        <f t="shared" si="1"/>
        <v>81.543624161073822</v>
      </c>
      <c r="K17" s="108">
        <v>497</v>
      </c>
      <c r="L17" s="32">
        <f t="shared" si="2"/>
        <v>81.878088962108734</v>
      </c>
      <c r="M17" s="173">
        <v>0</v>
      </c>
    </row>
    <row r="18" spans="2:13" s="59" customFormat="1" ht="19.149999999999999" hidden="1" customHeight="1" outlineLevel="2" x14ac:dyDescent="0.25">
      <c r="B18" s="106" t="s">
        <v>70</v>
      </c>
      <c r="C18" s="107">
        <v>3</v>
      </c>
      <c r="D18" s="108">
        <v>575</v>
      </c>
      <c r="E18" s="108">
        <f t="shared" si="0"/>
        <v>575</v>
      </c>
      <c r="F18" s="158" t="s">
        <v>72</v>
      </c>
      <c r="G18" s="108">
        <v>575</v>
      </c>
      <c r="H18" s="108">
        <v>0</v>
      </c>
      <c r="I18" s="108">
        <v>575</v>
      </c>
      <c r="J18" s="108">
        <f t="shared" si="1"/>
        <v>100</v>
      </c>
      <c r="K18" s="108">
        <v>568</v>
      </c>
      <c r="L18" s="32">
        <f t="shared" si="2"/>
        <v>98.782608695652172</v>
      </c>
      <c r="M18" s="173">
        <v>0</v>
      </c>
    </row>
    <row r="19" spans="2:13" s="59" customFormat="1" ht="19.149999999999999" hidden="1" customHeight="1" outlineLevel="2" x14ac:dyDescent="0.25">
      <c r="B19" s="106" t="s">
        <v>70</v>
      </c>
      <c r="C19" s="107">
        <v>4</v>
      </c>
      <c r="D19" s="108">
        <v>623</v>
      </c>
      <c r="E19" s="108">
        <f t="shared" si="0"/>
        <v>623</v>
      </c>
      <c r="F19" s="158" t="s">
        <v>73</v>
      </c>
      <c r="G19" s="108">
        <v>623</v>
      </c>
      <c r="H19" s="108">
        <v>0</v>
      </c>
      <c r="I19" s="108">
        <v>623</v>
      </c>
      <c r="J19" s="108">
        <f t="shared" si="1"/>
        <v>100</v>
      </c>
      <c r="K19" s="108">
        <v>623</v>
      </c>
      <c r="L19" s="32">
        <f t="shared" si="2"/>
        <v>100</v>
      </c>
      <c r="M19" s="173">
        <v>56</v>
      </c>
    </row>
    <row r="20" spans="2:13" s="59" customFormat="1" ht="19.149999999999999" hidden="1" customHeight="1" outlineLevel="2" x14ac:dyDescent="0.25">
      <c r="B20" s="106" t="s">
        <v>70</v>
      </c>
      <c r="C20" s="107">
        <v>5</v>
      </c>
      <c r="D20" s="108">
        <v>594</v>
      </c>
      <c r="E20" s="108">
        <f t="shared" si="0"/>
        <v>594</v>
      </c>
      <c r="F20" s="158" t="s">
        <v>72</v>
      </c>
      <c r="G20" s="108">
        <v>594</v>
      </c>
      <c r="H20" s="108">
        <v>0</v>
      </c>
      <c r="I20" s="108">
        <v>550</v>
      </c>
      <c r="J20" s="108">
        <f t="shared" si="1"/>
        <v>92.592592592592595</v>
      </c>
      <c r="K20" s="108">
        <v>550</v>
      </c>
      <c r="L20" s="32">
        <f t="shared" si="2"/>
        <v>92.592592592592595</v>
      </c>
      <c r="M20" s="173">
        <v>0</v>
      </c>
    </row>
    <row r="21" spans="2:13" s="59" customFormat="1" ht="19.149999999999999" hidden="1" customHeight="1" outlineLevel="2" x14ac:dyDescent="0.25">
      <c r="B21" s="106" t="s">
        <v>70</v>
      </c>
      <c r="C21" s="107">
        <v>6</v>
      </c>
      <c r="D21" s="108">
        <v>603</v>
      </c>
      <c r="E21" s="108">
        <f t="shared" si="0"/>
        <v>603</v>
      </c>
      <c r="F21" s="158" t="s">
        <v>73</v>
      </c>
      <c r="G21" s="108">
        <v>603</v>
      </c>
      <c r="H21" s="108">
        <v>0</v>
      </c>
      <c r="I21" s="108">
        <v>597</v>
      </c>
      <c r="J21" s="108">
        <f t="shared" si="1"/>
        <v>99.00497512437812</v>
      </c>
      <c r="K21" s="108">
        <v>547</v>
      </c>
      <c r="L21" s="32">
        <f t="shared" si="2"/>
        <v>90.713101160862351</v>
      </c>
      <c r="M21" s="173">
        <v>45</v>
      </c>
    </row>
    <row r="22" spans="2:13" s="59" customFormat="1" ht="19.149999999999999" hidden="1" customHeight="1" outlineLevel="2" x14ac:dyDescent="0.25">
      <c r="B22" s="106" t="s">
        <v>70</v>
      </c>
      <c r="C22" s="107">
        <v>7</v>
      </c>
      <c r="D22" s="108">
        <v>557</v>
      </c>
      <c r="E22" s="108">
        <f t="shared" si="0"/>
        <v>568</v>
      </c>
      <c r="F22" s="158" t="s">
        <v>72</v>
      </c>
      <c r="G22" s="108">
        <v>557</v>
      </c>
      <c r="H22" s="108">
        <v>11</v>
      </c>
      <c r="I22" s="108">
        <v>528</v>
      </c>
      <c r="J22" s="108">
        <f t="shared" si="1"/>
        <v>94.7935368043088</v>
      </c>
      <c r="K22" s="108">
        <v>527</v>
      </c>
      <c r="L22" s="32">
        <f t="shared" si="2"/>
        <v>92.781690140845072</v>
      </c>
      <c r="M22" s="173">
        <v>0</v>
      </c>
    </row>
    <row r="23" spans="2:13" s="59" customFormat="1" ht="19.149999999999999" hidden="1" customHeight="1" outlineLevel="2" x14ac:dyDescent="0.25">
      <c r="B23" s="106" t="s">
        <v>70</v>
      </c>
      <c r="C23" s="107">
        <v>8</v>
      </c>
      <c r="D23" s="108">
        <v>590</v>
      </c>
      <c r="E23" s="108">
        <f t="shared" si="0"/>
        <v>605</v>
      </c>
      <c r="F23" s="158" t="s">
        <v>73</v>
      </c>
      <c r="G23" s="108">
        <v>590</v>
      </c>
      <c r="H23" s="108">
        <v>15</v>
      </c>
      <c r="I23" s="108">
        <v>562</v>
      </c>
      <c r="J23" s="108">
        <f t="shared" si="1"/>
        <v>95.254237288135585</v>
      </c>
      <c r="K23" s="108">
        <v>551</v>
      </c>
      <c r="L23" s="32">
        <f t="shared" si="2"/>
        <v>91.074380165289256</v>
      </c>
      <c r="M23" s="173">
        <v>0</v>
      </c>
    </row>
    <row r="24" spans="2:13" s="59" customFormat="1" ht="19.149999999999999" hidden="1" customHeight="1" outlineLevel="2" x14ac:dyDescent="0.25">
      <c r="B24" s="106" t="s">
        <v>70</v>
      </c>
      <c r="C24" s="107" t="s">
        <v>14</v>
      </c>
      <c r="D24" s="104"/>
      <c r="E24" s="104"/>
      <c r="F24" s="160"/>
      <c r="G24" s="104"/>
      <c r="H24" s="104"/>
      <c r="I24" s="104"/>
      <c r="J24" s="104"/>
      <c r="K24" s="104"/>
      <c r="L24" s="32"/>
      <c r="M24" s="174"/>
    </row>
    <row r="25" spans="2:13" s="59" customFormat="1" ht="19.149999999999999" customHeight="1" outlineLevel="1" collapsed="1" x14ac:dyDescent="0.25">
      <c r="B25" s="113" t="s">
        <v>70</v>
      </c>
      <c r="C25" s="150"/>
      <c r="D25" s="242">
        <f>SUM(D16:D24)</f>
        <v>4701</v>
      </c>
      <c r="E25" s="242">
        <f t="shared" ref="E25:M25" si="4">SUM(E16:E24)</f>
        <v>5098</v>
      </c>
      <c r="F25" s="242">
        <f t="shared" si="4"/>
        <v>0</v>
      </c>
      <c r="G25" s="242">
        <f t="shared" si="4"/>
        <v>4701</v>
      </c>
      <c r="H25" s="242">
        <f t="shared" si="4"/>
        <v>397</v>
      </c>
      <c r="I25" s="242">
        <f t="shared" si="4"/>
        <v>4484</v>
      </c>
      <c r="J25" s="242">
        <f>SUM(J16:J24)/8</f>
        <v>95.39862074631111</v>
      </c>
      <c r="K25" s="242">
        <f t="shared" si="4"/>
        <v>4736</v>
      </c>
      <c r="L25" s="242">
        <f>SUM(L16:L24)/8</f>
        <v>92.800667953021957</v>
      </c>
      <c r="M25" s="246">
        <f t="shared" si="4"/>
        <v>449</v>
      </c>
    </row>
    <row r="26" spans="2:13" s="59" customFormat="1" ht="19.149999999999999" hidden="1" customHeight="1" outlineLevel="2" x14ac:dyDescent="0.25">
      <c r="B26" s="106" t="s">
        <v>76</v>
      </c>
      <c r="C26" s="107">
        <v>1</v>
      </c>
      <c r="D26" s="108">
        <v>551</v>
      </c>
      <c r="E26" s="108">
        <f t="shared" si="0"/>
        <v>576</v>
      </c>
      <c r="F26" s="158" t="s">
        <v>73</v>
      </c>
      <c r="G26" s="108">
        <v>551</v>
      </c>
      <c r="H26" s="108">
        <v>25</v>
      </c>
      <c r="I26" s="108">
        <v>484</v>
      </c>
      <c r="J26" s="108">
        <f t="shared" si="1"/>
        <v>87.840290381125229</v>
      </c>
      <c r="K26" s="108">
        <v>509</v>
      </c>
      <c r="L26" s="32">
        <f t="shared" si="2"/>
        <v>88.368055555555557</v>
      </c>
      <c r="M26" s="173">
        <v>0</v>
      </c>
    </row>
    <row r="27" spans="2:13" s="60" customFormat="1" ht="19.149999999999999" hidden="1" customHeight="1" outlineLevel="2" x14ac:dyDescent="0.25">
      <c r="B27" s="106" t="s">
        <v>76</v>
      </c>
      <c r="C27" s="107">
        <v>2</v>
      </c>
      <c r="D27" s="108">
        <v>427</v>
      </c>
      <c r="E27" s="108">
        <f t="shared" si="0"/>
        <v>436</v>
      </c>
      <c r="F27" s="158" t="s">
        <v>72</v>
      </c>
      <c r="G27" s="108">
        <v>427</v>
      </c>
      <c r="H27" s="108">
        <v>9</v>
      </c>
      <c r="I27" s="108">
        <v>401</v>
      </c>
      <c r="J27" s="108">
        <f t="shared" si="1"/>
        <v>93.911007025761123</v>
      </c>
      <c r="K27" s="108">
        <v>410</v>
      </c>
      <c r="L27" s="32">
        <f t="shared" si="2"/>
        <v>94.036697247706428</v>
      </c>
      <c r="M27" s="173">
        <v>210</v>
      </c>
    </row>
    <row r="28" spans="2:13" s="60" customFormat="1" ht="19.149999999999999" hidden="1" customHeight="1" outlineLevel="2" x14ac:dyDescent="0.25">
      <c r="B28" s="106" t="s">
        <v>76</v>
      </c>
      <c r="C28" s="107" t="s">
        <v>14</v>
      </c>
      <c r="D28" s="104"/>
      <c r="E28" s="104">
        <f t="shared" si="0"/>
        <v>3</v>
      </c>
      <c r="F28" s="160" t="s">
        <v>72</v>
      </c>
      <c r="G28" s="104"/>
      <c r="H28" s="104">
        <v>3</v>
      </c>
      <c r="I28" s="104"/>
      <c r="J28" s="104"/>
      <c r="K28" s="104">
        <v>3</v>
      </c>
      <c r="L28" s="32"/>
      <c r="M28" s="174"/>
    </row>
    <row r="29" spans="2:13" s="60" customFormat="1" ht="19.149999999999999" customHeight="1" outlineLevel="1" collapsed="1" x14ac:dyDescent="0.25">
      <c r="B29" s="113" t="s">
        <v>76</v>
      </c>
      <c r="C29" s="150"/>
      <c r="D29" s="242">
        <f>SUM(D26:D28)</f>
        <v>978</v>
      </c>
      <c r="E29" s="242">
        <f t="shared" ref="E29:M29" si="5">SUM(E26:E28)</f>
        <v>1015</v>
      </c>
      <c r="F29" s="242">
        <f t="shared" si="5"/>
        <v>0</v>
      </c>
      <c r="G29" s="242">
        <f t="shared" si="5"/>
        <v>978</v>
      </c>
      <c r="H29" s="242">
        <f t="shared" si="5"/>
        <v>37</v>
      </c>
      <c r="I29" s="242">
        <f t="shared" si="5"/>
        <v>885</v>
      </c>
      <c r="J29" s="242">
        <f>SUM(J26:J28)/2</f>
        <v>90.875648703443176</v>
      </c>
      <c r="K29" s="242">
        <f t="shared" si="5"/>
        <v>922</v>
      </c>
      <c r="L29" s="242">
        <f>SUM(L26:L28)/2</f>
        <v>91.202376401631</v>
      </c>
      <c r="M29" s="246">
        <f t="shared" si="5"/>
        <v>210</v>
      </c>
    </row>
    <row r="30" spans="2:13" s="60" customFormat="1" ht="19.149999999999999" hidden="1" customHeight="1" outlineLevel="2" thickTop="1" x14ac:dyDescent="0.25">
      <c r="B30" s="106" t="s">
        <v>77</v>
      </c>
      <c r="C30" s="107">
        <v>1</v>
      </c>
      <c r="D30" s="108">
        <v>591</v>
      </c>
      <c r="E30" s="108">
        <f t="shared" si="0"/>
        <v>596</v>
      </c>
      <c r="F30" s="157" t="s">
        <v>72</v>
      </c>
      <c r="G30" s="108">
        <v>591</v>
      </c>
      <c r="H30" s="108">
        <v>5</v>
      </c>
      <c r="I30" s="108">
        <v>404</v>
      </c>
      <c r="J30" s="108">
        <f t="shared" si="1"/>
        <v>68.358714043993231</v>
      </c>
      <c r="K30" s="108">
        <v>394</v>
      </c>
      <c r="L30" s="32">
        <f t="shared" si="2"/>
        <v>66.107382550335572</v>
      </c>
      <c r="M30" s="173">
        <v>100</v>
      </c>
    </row>
    <row r="31" spans="2:13" s="60" customFormat="1" ht="19.149999999999999" hidden="1" customHeight="1" outlineLevel="2" x14ac:dyDescent="0.25">
      <c r="B31" s="106" t="s">
        <v>77</v>
      </c>
      <c r="C31" s="107">
        <v>2</v>
      </c>
      <c r="D31" s="108">
        <v>564</v>
      </c>
      <c r="E31" s="108">
        <f t="shared" si="0"/>
        <v>582</v>
      </c>
      <c r="F31" s="158" t="s">
        <v>72</v>
      </c>
      <c r="G31" s="108">
        <v>564</v>
      </c>
      <c r="H31" s="108">
        <v>18</v>
      </c>
      <c r="I31" s="108">
        <v>380</v>
      </c>
      <c r="J31" s="108">
        <f t="shared" si="1"/>
        <v>67.37588652482269</v>
      </c>
      <c r="K31" s="108">
        <v>380</v>
      </c>
      <c r="L31" s="32">
        <f t="shared" si="2"/>
        <v>65.292096219931267</v>
      </c>
      <c r="M31" s="173">
        <v>0</v>
      </c>
    </row>
    <row r="32" spans="2:13" s="60" customFormat="1" ht="19.149999999999999" hidden="1" customHeight="1" outlineLevel="2" x14ac:dyDescent="0.25">
      <c r="B32" s="106" t="s">
        <v>77</v>
      </c>
      <c r="C32" s="107" t="s">
        <v>14</v>
      </c>
      <c r="D32" s="104"/>
      <c r="E32" s="104">
        <f t="shared" si="0"/>
        <v>3</v>
      </c>
      <c r="F32" s="160" t="s">
        <v>72</v>
      </c>
      <c r="G32" s="104"/>
      <c r="H32" s="104">
        <v>3</v>
      </c>
      <c r="I32" s="104"/>
      <c r="J32" s="104"/>
      <c r="K32" s="104">
        <v>3</v>
      </c>
      <c r="L32" s="32"/>
      <c r="M32" s="174"/>
    </row>
    <row r="33" spans="2:13" s="60" customFormat="1" ht="19.149999999999999" customHeight="1" outlineLevel="1" collapsed="1" x14ac:dyDescent="0.25">
      <c r="B33" s="113" t="s">
        <v>77</v>
      </c>
      <c r="C33" s="150"/>
      <c r="D33" s="242">
        <f>SUM(D30:D32)</f>
        <v>1155</v>
      </c>
      <c r="E33" s="242">
        <f t="shared" ref="E33:M33" si="6">SUM(E30:E32)</f>
        <v>1181</v>
      </c>
      <c r="F33" s="242">
        <f t="shared" si="6"/>
        <v>0</v>
      </c>
      <c r="G33" s="242">
        <f t="shared" si="6"/>
        <v>1155</v>
      </c>
      <c r="H33" s="242">
        <f t="shared" si="6"/>
        <v>26</v>
      </c>
      <c r="I33" s="242">
        <f t="shared" si="6"/>
        <v>784</v>
      </c>
      <c r="J33" s="242">
        <f>SUM(J30:J32)/2</f>
        <v>67.86730028440796</v>
      </c>
      <c r="K33" s="242">
        <f t="shared" si="6"/>
        <v>777</v>
      </c>
      <c r="L33" s="242">
        <f>SUM(L30:L32)/2</f>
        <v>65.699739385133427</v>
      </c>
      <c r="M33" s="246">
        <f t="shared" si="6"/>
        <v>100</v>
      </c>
    </row>
    <row r="34" spans="2:13" s="60" customFormat="1" ht="19.149999999999999" hidden="1" customHeight="1" outlineLevel="2" thickTop="1" x14ac:dyDescent="0.25">
      <c r="B34" s="111" t="s">
        <v>78</v>
      </c>
      <c r="C34" s="112">
        <v>1</v>
      </c>
      <c r="D34" s="108">
        <v>550</v>
      </c>
      <c r="E34" s="104">
        <f t="shared" si="0"/>
        <v>550</v>
      </c>
      <c r="F34" s="157" t="s">
        <v>107</v>
      </c>
      <c r="G34" s="108">
        <v>550</v>
      </c>
      <c r="H34" s="108">
        <v>0</v>
      </c>
      <c r="I34" s="108">
        <v>530</v>
      </c>
      <c r="J34" s="108">
        <v>96.36363636363636</v>
      </c>
      <c r="K34" s="108">
        <v>509</v>
      </c>
      <c r="L34" s="32">
        <f t="shared" si="2"/>
        <v>92.545454545454547</v>
      </c>
      <c r="M34" s="173">
        <v>100</v>
      </c>
    </row>
    <row r="35" spans="2:13" s="60" customFormat="1" ht="19.149999999999999" hidden="1" customHeight="1" outlineLevel="2" x14ac:dyDescent="0.25">
      <c r="B35" s="111" t="s">
        <v>78</v>
      </c>
      <c r="C35" s="112">
        <v>2</v>
      </c>
      <c r="D35" s="108">
        <v>566</v>
      </c>
      <c r="E35" s="104">
        <f t="shared" si="0"/>
        <v>566</v>
      </c>
      <c r="F35" s="158" t="s">
        <v>72</v>
      </c>
      <c r="G35" s="108">
        <v>566</v>
      </c>
      <c r="H35" s="108">
        <v>0</v>
      </c>
      <c r="I35" s="108">
        <v>505</v>
      </c>
      <c r="J35" s="108">
        <v>89.222614840989394</v>
      </c>
      <c r="K35" s="108">
        <v>505</v>
      </c>
      <c r="L35" s="32">
        <f t="shared" si="2"/>
        <v>89.222614840989394</v>
      </c>
      <c r="M35" s="173">
        <v>0</v>
      </c>
    </row>
    <row r="36" spans="2:13" s="60" customFormat="1" ht="19.149999999999999" hidden="1" customHeight="1" outlineLevel="2" x14ac:dyDescent="0.25">
      <c r="B36" s="111" t="s">
        <v>78</v>
      </c>
      <c r="C36" s="112">
        <v>3</v>
      </c>
      <c r="D36" s="108">
        <v>549</v>
      </c>
      <c r="E36" s="104">
        <f t="shared" si="0"/>
        <v>549</v>
      </c>
      <c r="F36" s="158" t="s">
        <v>73</v>
      </c>
      <c r="G36" s="108">
        <v>549</v>
      </c>
      <c r="H36" s="108">
        <v>0</v>
      </c>
      <c r="I36" s="108">
        <v>390</v>
      </c>
      <c r="J36" s="108">
        <v>71.038251366120221</v>
      </c>
      <c r="K36" s="108">
        <v>376</v>
      </c>
      <c r="L36" s="32">
        <f t="shared" si="2"/>
        <v>68.488160291438987</v>
      </c>
      <c r="M36" s="173">
        <v>0</v>
      </c>
    </row>
    <row r="37" spans="2:13" s="60" customFormat="1" ht="19.149999999999999" hidden="1" customHeight="1" outlineLevel="2" x14ac:dyDescent="0.25">
      <c r="B37" s="111" t="s">
        <v>78</v>
      </c>
      <c r="C37" s="112">
        <v>4</v>
      </c>
      <c r="D37" s="108">
        <v>520</v>
      </c>
      <c r="E37" s="104">
        <f t="shared" si="0"/>
        <v>530</v>
      </c>
      <c r="F37" s="158" t="s">
        <v>72</v>
      </c>
      <c r="G37" s="108">
        <v>520</v>
      </c>
      <c r="H37" s="108">
        <v>10</v>
      </c>
      <c r="I37" s="108">
        <v>437</v>
      </c>
      <c r="J37" s="108">
        <v>84.038461538461533</v>
      </c>
      <c r="K37" s="108">
        <v>427</v>
      </c>
      <c r="L37" s="32">
        <f t="shared" si="2"/>
        <v>80.566037735849065</v>
      </c>
      <c r="M37" s="173">
        <v>0</v>
      </c>
    </row>
    <row r="38" spans="2:13" s="60" customFormat="1" ht="19.149999999999999" hidden="1" customHeight="1" outlineLevel="2" x14ac:dyDescent="0.25">
      <c r="B38" s="111" t="s">
        <v>78</v>
      </c>
      <c r="C38" s="112">
        <v>5</v>
      </c>
      <c r="D38" s="108">
        <v>540</v>
      </c>
      <c r="E38" s="104">
        <f t="shared" si="0"/>
        <v>552</v>
      </c>
      <c r="F38" s="158" t="s">
        <v>72</v>
      </c>
      <c r="G38" s="108">
        <v>540</v>
      </c>
      <c r="H38" s="108">
        <v>12</v>
      </c>
      <c r="I38" s="108">
        <v>481</v>
      </c>
      <c r="J38" s="108">
        <v>89.074074074074076</v>
      </c>
      <c r="K38" s="108">
        <v>473</v>
      </c>
      <c r="L38" s="32">
        <f t="shared" si="2"/>
        <v>85.688405797101453</v>
      </c>
      <c r="M38" s="173">
        <v>70</v>
      </c>
    </row>
    <row r="39" spans="2:13" s="59" customFormat="1" ht="19.149999999999999" hidden="1" customHeight="1" outlineLevel="2" x14ac:dyDescent="0.25">
      <c r="B39" s="111" t="s">
        <v>78</v>
      </c>
      <c r="C39" s="112">
        <v>6</v>
      </c>
      <c r="D39" s="108">
        <v>477</v>
      </c>
      <c r="E39" s="104">
        <f t="shared" si="0"/>
        <v>488</v>
      </c>
      <c r="F39" s="158" t="s">
        <v>73</v>
      </c>
      <c r="G39" s="108">
        <v>477</v>
      </c>
      <c r="H39" s="108">
        <v>11</v>
      </c>
      <c r="I39" s="108">
        <v>465</v>
      </c>
      <c r="J39" s="108">
        <v>97.484276729559753</v>
      </c>
      <c r="K39" s="108">
        <v>474</v>
      </c>
      <c r="L39" s="32">
        <f t="shared" si="2"/>
        <v>97.131147540983605</v>
      </c>
      <c r="M39" s="173">
        <v>0</v>
      </c>
    </row>
    <row r="40" spans="2:13" s="59" customFormat="1" ht="19.149999999999999" hidden="1" customHeight="1" outlineLevel="2" x14ac:dyDescent="0.25">
      <c r="B40" s="111" t="s">
        <v>78</v>
      </c>
      <c r="C40" s="112">
        <v>7</v>
      </c>
      <c r="D40" s="108">
        <v>559</v>
      </c>
      <c r="E40" s="104">
        <f t="shared" si="0"/>
        <v>559</v>
      </c>
      <c r="F40" s="158" t="s">
        <v>72</v>
      </c>
      <c r="G40" s="108">
        <v>559</v>
      </c>
      <c r="H40" s="108">
        <v>0</v>
      </c>
      <c r="I40" s="108">
        <v>515</v>
      </c>
      <c r="J40" s="108">
        <v>92.128801431127016</v>
      </c>
      <c r="K40" s="108">
        <v>515</v>
      </c>
      <c r="L40" s="32">
        <f t="shared" si="2"/>
        <v>92.128801431127016</v>
      </c>
      <c r="M40" s="173">
        <v>0</v>
      </c>
    </row>
    <row r="41" spans="2:13" s="59" customFormat="1" ht="19.149999999999999" hidden="1" customHeight="1" outlineLevel="2" thickBot="1" x14ac:dyDescent="0.3">
      <c r="B41" s="111" t="s">
        <v>78</v>
      </c>
      <c r="C41" s="112" t="s">
        <v>14</v>
      </c>
      <c r="D41" s="104"/>
      <c r="E41" s="104">
        <f t="shared" si="0"/>
        <v>8</v>
      </c>
      <c r="F41" s="161" t="s">
        <v>72</v>
      </c>
      <c r="G41" s="104"/>
      <c r="H41" s="104">
        <v>8</v>
      </c>
      <c r="I41" s="104"/>
      <c r="J41" s="104"/>
      <c r="K41" s="104">
        <v>8</v>
      </c>
      <c r="L41" s="32"/>
      <c r="M41" s="174"/>
    </row>
    <row r="42" spans="2:13" s="59" customFormat="1" ht="19.149999999999999" customHeight="1" outlineLevel="1" collapsed="1" x14ac:dyDescent="0.25">
      <c r="B42" s="113" t="s">
        <v>78</v>
      </c>
      <c r="C42" s="150"/>
      <c r="D42" s="242">
        <f>SUM(D34:D41)</f>
        <v>3761</v>
      </c>
      <c r="E42" s="242">
        <f t="shared" ref="E42:M42" si="7">SUM(E34:E41)</f>
        <v>3802</v>
      </c>
      <c r="F42" s="242">
        <f t="shared" si="7"/>
        <v>0</v>
      </c>
      <c r="G42" s="242">
        <f t="shared" si="7"/>
        <v>3761</v>
      </c>
      <c r="H42" s="242">
        <f t="shared" si="7"/>
        <v>41</v>
      </c>
      <c r="I42" s="242">
        <f t="shared" si="7"/>
        <v>3323</v>
      </c>
      <c r="J42" s="242">
        <f>SUM(J34:J41)/7</f>
        <v>88.478588049138338</v>
      </c>
      <c r="K42" s="242">
        <f t="shared" si="7"/>
        <v>3287</v>
      </c>
      <c r="L42" s="242">
        <f>SUM(L34:L41)/7</f>
        <v>86.538660311849156</v>
      </c>
      <c r="M42" s="246">
        <f t="shared" si="7"/>
        <v>170</v>
      </c>
    </row>
    <row r="43" spans="2:13" s="59" customFormat="1" ht="19.149999999999999" hidden="1" customHeight="1" outlineLevel="2" thickTop="1" x14ac:dyDescent="0.25">
      <c r="B43" s="111" t="s">
        <v>79</v>
      </c>
      <c r="C43" s="112">
        <v>1</v>
      </c>
      <c r="D43" s="108">
        <v>504</v>
      </c>
      <c r="E43" s="108">
        <f>G43+H43</f>
        <v>513</v>
      </c>
      <c r="F43" s="157" t="s">
        <v>72</v>
      </c>
      <c r="G43" s="108">
        <v>504</v>
      </c>
      <c r="H43" s="108">
        <v>9</v>
      </c>
      <c r="I43" s="108">
        <v>504</v>
      </c>
      <c r="J43" s="108">
        <f>(I43/G43)*100</f>
        <v>100</v>
      </c>
      <c r="K43" s="108">
        <v>490</v>
      </c>
      <c r="L43" s="32">
        <f t="shared" si="2"/>
        <v>95.516569200779728</v>
      </c>
      <c r="M43" s="173">
        <v>0</v>
      </c>
    </row>
    <row r="44" spans="2:13" s="59" customFormat="1" ht="19.149999999999999" hidden="1" customHeight="1" outlineLevel="2" x14ac:dyDescent="0.25">
      <c r="B44" s="111" t="s">
        <v>79</v>
      </c>
      <c r="C44" s="112">
        <v>2</v>
      </c>
      <c r="D44" s="108">
        <v>446</v>
      </c>
      <c r="E44" s="108">
        <f>G44+H44</f>
        <v>460</v>
      </c>
      <c r="F44" s="158" t="s">
        <v>73</v>
      </c>
      <c r="G44" s="108">
        <v>446</v>
      </c>
      <c r="H44" s="108">
        <v>14</v>
      </c>
      <c r="I44" s="108">
        <v>446</v>
      </c>
      <c r="J44" s="108">
        <f>(I44/G44)*100</f>
        <v>100</v>
      </c>
      <c r="K44" s="108">
        <v>319</v>
      </c>
      <c r="L44" s="32">
        <f t="shared" si="2"/>
        <v>69.347826086956516</v>
      </c>
      <c r="M44" s="173">
        <v>0</v>
      </c>
    </row>
    <row r="45" spans="2:13" s="59" customFormat="1" ht="19.149999999999999" hidden="1" customHeight="1" outlineLevel="2" x14ac:dyDescent="0.25">
      <c r="B45" s="111" t="s">
        <v>79</v>
      </c>
      <c r="C45" s="112" t="s">
        <v>14</v>
      </c>
      <c r="D45" s="104"/>
      <c r="E45" s="104">
        <v>1</v>
      </c>
      <c r="F45" s="158" t="s">
        <v>73</v>
      </c>
      <c r="G45" s="104"/>
      <c r="H45" s="104">
        <v>1</v>
      </c>
      <c r="I45" s="104"/>
      <c r="J45" s="104"/>
      <c r="K45" s="104">
        <v>1</v>
      </c>
      <c r="L45" s="32"/>
      <c r="M45" s="174">
        <v>1</v>
      </c>
    </row>
    <row r="46" spans="2:13" s="59" customFormat="1" ht="19.149999999999999" customHeight="1" outlineLevel="1" collapsed="1" x14ac:dyDescent="0.25">
      <c r="B46" s="113" t="s">
        <v>79</v>
      </c>
      <c r="C46" s="150"/>
      <c r="D46" s="242">
        <f>SUM(D43:D45)</f>
        <v>950</v>
      </c>
      <c r="E46" s="242">
        <f t="shared" ref="E46:M46" si="8">SUM(E43:E45)</f>
        <v>974</v>
      </c>
      <c r="F46" s="242">
        <f t="shared" si="8"/>
        <v>0</v>
      </c>
      <c r="G46" s="242">
        <f t="shared" si="8"/>
        <v>950</v>
      </c>
      <c r="H46" s="242">
        <f t="shared" si="8"/>
        <v>24</v>
      </c>
      <c r="I46" s="242">
        <f t="shared" si="8"/>
        <v>950</v>
      </c>
      <c r="J46" s="242">
        <f>SUM(J43:J45)/2</f>
        <v>100</v>
      </c>
      <c r="K46" s="242">
        <f t="shared" si="8"/>
        <v>810</v>
      </c>
      <c r="L46" s="242">
        <f>SUM(L43:L45)/2</f>
        <v>82.432197643868122</v>
      </c>
      <c r="M46" s="246">
        <f t="shared" si="8"/>
        <v>1</v>
      </c>
    </row>
    <row r="47" spans="2:13" s="59" customFormat="1" ht="19.149999999999999" hidden="1" customHeight="1" outlineLevel="2" thickTop="1" x14ac:dyDescent="0.25">
      <c r="B47" s="111" t="s">
        <v>80</v>
      </c>
      <c r="C47" s="112">
        <v>1</v>
      </c>
      <c r="D47" s="108">
        <v>437</v>
      </c>
      <c r="E47" s="108">
        <f>G47+H47</f>
        <v>437</v>
      </c>
      <c r="F47" s="157" t="s">
        <v>72</v>
      </c>
      <c r="G47" s="108">
        <v>437</v>
      </c>
      <c r="H47" s="108">
        <v>0</v>
      </c>
      <c r="I47" s="108">
        <v>237</v>
      </c>
      <c r="J47" s="108">
        <f>(I47/G47)*100</f>
        <v>54.233409610983983</v>
      </c>
      <c r="K47" s="108">
        <v>147</v>
      </c>
      <c r="L47" s="32">
        <f t="shared" si="2"/>
        <v>33.638443935926773</v>
      </c>
      <c r="M47" s="173">
        <v>105</v>
      </c>
    </row>
    <row r="48" spans="2:13" s="59" customFormat="1" ht="19.149999999999999" hidden="1" customHeight="1" outlineLevel="2" x14ac:dyDescent="0.25">
      <c r="B48" s="111" t="s">
        <v>80</v>
      </c>
      <c r="C48" s="112">
        <v>2</v>
      </c>
      <c r="D48" s="108">
        <v>460</v>
      </c>
      <c r="E48" s="108">
        <f>G48+H48</f>
        <v>469</v>
      </c>
      <c r="F48" s="158" t="s">
        <v>72</v>
      </c>
      <c r="G48" s="108">
        <v>460</v>
      </c>
      <c r="H48" s="108">
        <v>9</v>
      </c>
      <c r="I48" s="108">
        <v>267</v>
      </c>
      <c r="J48" s="108">
        <f>(I48/G48)*100</f>
        <v>58.043478260869563</v>
      </c>
      <c r="K48" s="108">
        <v>276</v>
      </c>
      <c r="L48" s="32">
        <f t="shared" si="2"/>
        <v>58.848614072494662</v>
      </c>
      <c r="M48" s="173">
        <v>0</v>
      </c>
    </row>
    <row r="49" spans="2:13" s="59" customFormat="1" ht="19.149999999999999" hidden="1" customHeight="1" outlineLevel="2" x14ac:dyDescent="0.25">
      <c r="B49" s="111" t="s">
        <v>80</v>
      </c>
      <c r="C49" s="112">
        <v>3</v>
      </c>
      <c r="D49" s="108">
        <v>440</v>
      </c>
      <c r="E49" s="108">
        <f t="shared" ref="E49:E59" si="9">G49+H49</f>
        <v>449</v>
      </c>
      <c r="F49" s="158" t="s">
        <v>72</v>
      </c>
      <c r="G49" s="108">
        <v>440</v>
      </c>
      <c r="H49" s="108">
        <v>9</v>
      </c>
      <c r="I49" s="108">
        <v>251</v>
      </c>
      <c r="J49" s="108">
        <f t="shared" ref="J49:J59" si="10">(I49/G49)*100</f>
        <v>57.045454545454547</v>
      </c>
      <c r="K49" s="108">
        <v>219</v>
      </c>
      <c r="L49" s="32">
        <f t="shared" si="2"/>
        <v>48.775055679287306</v>
      </c>
      <c r="M49" s="173">
        <v>88</v>
      </c>
    </row>
    <row r="50" spans="2:13" s="59" customFormat="1" ht="19.149999999999999" hidden="1" customHeight="1" outlineLevel="2" x14ac:dyDescent="0.25">
      <c r="B50" s="111" t="s">
        <v>80</v>
      </c>
      <c r="C50" s="112">
        <v>4</v>
      </c>
      <c r="D50" s="108">
        <v>486</v>
      </c>
      <c r="E50" s="108">
        <f t="shared" si="9"/>
        <v>948</v>
      </c>
      <c r="F50" s="158" t="s">
        <v>110</v>
      </c>
      <c r="G50" s="108">
        <v>486</v>
      </c>
      <c r="H50" s="108">
        <v>462</v>
      </c>
      <c r="I50" s="108">
        <v>260</v>
      </c>
      <c r="J50" s="108">
        <f t="shared" si="10"/>
        <v>53.497942386831276</v>
      </c>
      <c r="K50" s="108">
        <v>713</v>
      </c>
      <c r="L50" s="32">
        <f t="shared" si="2"/>
        <v>75.210970464135016</v>
      </c>
      <c r="M50" s="173">
        <v>453</v>
      </c>
    </row>
    <row r="51" spans="2:13" s="59" customFormat="1" ht="19.149999999999999" hidden="1" customHeight="1" outlineLevel="2" x14ac:dyDescent="0.25">
      <c r="B51" s="111" t="s">
        <v>80</v>
      </c>
      <c r="C51" s="112">
        <v>5</v>
      </c>
      <c r="D51" s="108">
        <v>488</v>
      </c>
      <c r="E51" s="108">
        <f t="shared" si="9"/>
        <v>499</v>
      </c>
      <c r="F51" s="158" t="s">
        <v>110</v>
      </c>
      <c r="G51" s="108">
        <v>488</v>
      </c>
      <c r="H51" s="108">
        <v>11</v>
      </c>
      <c r="I51" s="108">
        <v>306</v>
      </c>
      <c r="J51" s="108">
        <f t="shared" si="10"/>
        <v>62.704918032786885</v>
      </c>
      <c r="K51" s="108">
        <v>290</v>
      </c>
      <c r="L51" s="32">
        <f t="shared" si="2"/>
        <v>58.116232464929865</v>
      </c>
      <c r="M51" s="173">
        <v>0</v>
      </c>
    </row>
    <row r="52" spans="2:13" s="59" customFormat="1" ht="19.149999999999999" hidden="1" customHeight="1" outlineLevel="2" x14ac:dyDescent="0.25">
      <c r="B52" s="111" t="s">
        <v>80</v>
      </c>
      <c r="C52" s="112">
        <v>6</v>
      </c>
      <c r="D52" s="108">
        <v>495</v>
      </c>
      <c r="E52" s="108">
        <f t="shared" si="9"/>
        <v>495</v>
      </c>
      <c r="F52" s="158" t="s">
        <v>73</v>
      </c>
      <c r="G52" s="108">
        <v>495</v>
      </c>
      <c r="H52" s="108">
        <v>0</v>
      </c>
      <c r="I52" s="108">
        <v>325</v>
      </c>
      <c r="J52" s="108">
        <f t="shared" si="10"/>
        <v>65.656565656565661</v>
      </c>
      <c r="K52" s="108">
        <v>301</v>
      </c>
      <c r="L52" s="32">
        <f t="shared" si="2"/>
        <v>60.80808080808081</v>
      </c>
      <c r="M52" s="173">
        <v>0</v>
      </c>
    </row>
    <row r="53" spans="2:13" s="59" customFormat="1" ht="19.149999999999999" hidden="1" customHeight="1" outlineLevel="2" x14ac:dyDescent="0.25">
      <c r="B53" s="111" t="s">
        <v>80</v>
      </c>
      <c r="C53" s="112">
        <v>7</v>
      </c>
      <c r="D53" s="108">
        <v>510</v>
      </c>
      <c r="E53" s="108">
        <f t="shared" si="9"/>
        <v>560</v>
      </c>
      <c r="F53" s="158" t="s">
        <v>73</v>
      </c>
      <c r="G53" s="108">
        <v>510</v>
      </c>
      <c r="H53" s="108">
        <v>50</v>
      </c>
      <c r="I53" s="108">
        <v>403</v>
      </c>
      <c r="J53" s="108">
        <f t="shared" si="10"/>
        <v>79.019607843137251</v>
      </c>
      <c r="K53" s="108">
        <v>303</v>
      </c>
      <c r="L53" s="32">
        <f t="shared" si="2"/>
        <v>54.107142857142854</v>
      </c>
      <c r="M53" s="173">
        <v>200</v>
      </c>
    </row>
    <row r="54" spans="2:13" s="59" customFormat="1" ht="19.149999999999999" hidden="1" customHeight="1" outlineLevel="2" x14ac:dyDescent="0.25">
      <c r="B54" s="111" t="s">
        <v>80</v>
      </c>
      <c r="C54" s="112">
        <v>8</v>
      </c>
      <c r="D54" s="108">
        <v>505</v>
      </c>
      <c r="E54" s="108">
        <f t="shared" si="9"/>
        <v>566</v>
      </c>
      <c r="F54" s="158" t="s">
        <v>72</v>
      </c>
      <c r="G54" s="108">
        <v>505</v>
      </c>
      <c r="H54" s="108">
        <v>61</v>
      </c>
      <c r="I54" s="108">
        <v>299</v>
      </c>
      <c r="J54" s="108">
        <f t="shared" si="10"/>
        <v>59.207920792079207</v>
      </c>
      <c r="K54" s="108">
        <v>253</v>
      </c>
      <c r="L54" s="32">
        <f t="shared" si="2"/>
        <v>44.699646643109539</v>
      </c>
      <c r="M54" s="173">
        <v>20</v>
      </c>
    </row>
    <row r="55" spans="2:13" s="59" customFormat="1" ht="19.149999999999999" hidden="1" customHeight="1" outlineLevel="2" x14ac:dyDescent="0.25">
      <c r="B55" s="111" t="s">
        <v>80</v>
      </c>
      <c r="C55" s="112">
        <v>9</v>
      </c>
      <c r="D55" s="108">
        <v>525</v>
      </c>
      <c r="E55" s="108">
        <f t="shared" si="9"/>
        <v>525</v>
      </c>
      <c r="F55" s="158" t="s">
        <v>73</v>
      </c>
      <c r="G55" s="108">
        <v>525</v>
      </c>
      <c r="H55" s="108">
        <v>0</v>
      </c>
      <c r="I55" s="108">
        <v>483</v>
      </c>
      <c r="J55" s="108">
        <f t="shared" si="10"/>
        <v>92</v>
      </c>
      <c r="K55" s="108">
        <v>453</v>
      </c>
      <c r="L55" s="32">
        <f t="shared" si="2"/>
        <v>86.285714285714292</v>
      </c>
      <c r="M55" s="173">
        <v>0</v>
      </c>
    </row>
    <row r="56" spans="2:13" s="59" customFormat="1" ht="19.149999999999999" hidden="1" customHeight="1" outlineLevel="2" x14ac:dyDescent="0.25">
      <c r="B56" s="111" t="s">
        <v>80</v>
      </c>
      <c r="C56" s="112">
        <v>10</v>
      </c>
      <c r="D56" s="108">
        <v>487</v>
      </c>
      <c r="E56" s="108">
        <f t="shared" si="9"/>
        <v>497</v>
      </c>
      <c r="F56" s="158" t="s">
        <v>72</v>
      </c>
      <c r="G56" s="108">
        <v>487</v>
      </c>
      <c r="H56" s="108">
        <v>10</v>
      </c>
      <c r="I56" s="108">
        <v>340</v>
      </c>
      <c r="J56" s="108">
        <f t="shared" si="10"/>
        <v>69.815195071868587</v>
      </c>
      <c r="K56" s="108">
        <v>350</v>
      </c>
      <c r="L56" s="32">
        <f t="shared" si="2"/>
        <v>70.422535211267601</v>
      </c>
      <c r="M56" s="173">
        <v>0</v>
      </c>
    </row>
    <row r="57" spans="2:13" s="59" customFormat="1" ht="19.149999999999999" hidden="1" customHeight="1" outlineLevel="2" x14ac:dyDescent="0.25">
      <c r="B57" s="111" t="s">
        <v>80</v>
      </c>
      <c r="C57" s="112">
        <v>11</v>
      </c>
      <c r="D57" s="108">
        <v>439</v>
      </c>
      <c r="E57" s="108">
        <f t="shared" si="9"/>
        <v>449</v>
      </c>
      <c r="F57" s="158" t="s">
        <v>72</v>
      </c>
      <c r="G57" s="108">
        <v>439</v>
      </c>
      <c r="H57" s="108">
        <v>10</v>
      </c>
      <c r="I57" s="108">
        <v>295</v>
      </c>
      <c r="J57" s="108">
        <f t="shared" si="10"/>
        <v>67.198177676537583</v>
      </c>
      <c r="K57" s="108">
        <v>305</v>
      </c>
      <c r="L57" s="32">
        <f t="shared" si="2"/>
        <v>67.928730512249444</v>
      </c>
      <c r="M57" s="173">
        <v>0</v>
      </c>
    </row>
    <row r="58" spans="2:13" s="59" customFormat="1" ht="19.149999999999999" hidden="1" customHeight="1" outlineLevel="2" x14ac:dyDescent="0.25">
      <c r="B58" s="111" t="s">
        <v>80</v>
      </c>
      <c r="C58" s="112">
        <v>12</v>
      </c>
      <c r="D58" s="108">
        <v>523</v>
      </c>
      <c r="E58" s="108">
        <f t="shared" si="9"/>
        <v>526</v>
      </c>
      <c r="F58" s="158" t="s">
        <v>110</v>
      </c>
      <c r="G58" s="108">
        <v>523</v>
      </c>
      <c r="H58" s="108">
        <v>3</v>
      </c>
      <c r="I58" s="108">
        <v>473</v>
      </c>
      <c r="J58" s="108">
        <f t="shared" si="10"/>
        <v>90.439770554493307</v>
      </c>
      <c r="K58" s="108">
        <v>476</v>
      </c>
      <c r="L58" s="32">
        <f t="shared" si="2"/>
        <v>90.49429657794677</v>
      </c>
      <c r="M58" s="173">
        <v>0</v>
      </c>
    </row>
    <row r="59" spans="2:13" s="59" customFormat="1" ht="19.149999999999999" hidden="1" customHeight="1" outlineLevel="2" x14ac:dyDescent="0.25">
      <c r="B59" s="111" t="s">
        <v>80</v>
      </c>
      <c r="C59" s="112">
        <v>13</v>
      </c>
      <c r="D59" s="108">
        <v>508</v>
      </c>
      <c r="E59" s="108">
        <f t="shared" si="9"/>
        <v>539</v>
      </c>
      <c r="F59" s="158" t="s">
        <v>73</v>
      </c>
      <c r="G59" s="108">
        <v>508</v>
      </c>
      <c r="H59" s="108">
        <v>31</v>
      </c>
      <c r="I59" s="108">
        <v>468</v>
      </c>
      <c r="J59" s="108">
        <f t="shared" si="10"/>
        <v>92.125984251968504</v>
      </c>
      <c r="K59" s="108">
        <v>422</v>
      </c>
      <c r="L59" s="32">
        <f t="shared" si="2"/>
        <v>78.293135435992582</v>
      </c>
      <c r="M59" s="173">
        <v>30</v>
      </c>
    </row>
    <row r="60" spans="2:13" s="59" customFormat="1" ht="19.149999999999999" hidden="1" customHeight="1" outlineLevel="2" x14ac:dyDescent="0.25">
      <c r="B60" s="111" t="s">
        <v>80</v>
      </c>
      <c r="C60" s="112" t="s">
        <v>14</v>
      </c>
      <c r="D60" s="104"/>
      <c r="E60" s="104"/>
      <c r="F60" s="160" t="s">
        <v>72</v>
      </c>
      <c r="G60" s="104"/>
      <c r="H60" s="104"/>
      <c r="I60" s="104"/>
      <c r="J60" s="104"/>
      <c r="K60" s="104"/>
      <c r="L60" s="32"/>
      <c r="M60" s="174"/>
    </row>
    <row r="61" spans="2:13" s="59" customFormat="1" ht="19.149999999999999" customHeight="1" outlineLevel="1" collapsed="1" x14ac:dyDescent="0.25">
      <c r="B61" s="113" t="s">
        <v>80</v>
      </c>
      <c r="C61" s="150"/>
      <c r="D61" s="242">
        <f>SUM(D47:D60)</f>
        <v>6303</v>
      </c>
      <c r="E61" s="242">
        <f t="shared" ref="E61:M61" si="11">SUM(E47:E60)</f>
        <v>6959</v>
      </c>
      <c r="F61" s="242">
        <f t="shared" si="11"/>
        <v>0</v>
      </c>
      <c r="G61" s="242">
        <f t="shared" si="11"/>
        <v>6303</v>
      </c>
      <c r="H61" s="242">
        <f t="shared" si="11"/>
        <v>656</v>
      </c>
      <c r="I61" s="242">
        <f t="shared" si="11"/>
        <v>4407</v>
      </c>
      <c r="J61" s="242">
        <f>SUM(J47:J60)/13</f>
        <v>69.306801898736651</v>
      </c>
      <c r="K61" s="242">
        <f t="shared" si="11"/>
        <v>4508</v>
      </c>
      <c r="L61" s="242">
        <f>SUM(L47:L60)/13</f>
        <v>63.66373838063673</v>
      </c>
      <c r="M61" s="246">
        <f t="shared" si="11"/>
        <v>896</v>
      </c>
    </row>
    <row r="62" spans="2:13" s="59" customFormat="1" ht="19.149999999999999" hidden="1" customHeight="1" outlineLevel="2" x14ac:dyDescent="0.25">
      <c r="B62" s="111" t="s">
        <v>81</v>
      </c>
      <c r="C62" s="112">
        <v>1</v>
      </c>
      <c r="D62" s="108">
        <v>550</v>
      </c>
      <c r="E62" s="108">
        <f>G62+H62</f>
        <v>550</v>
      </c>
      <c r="F62" s="158" t="s">
        <v>73</v>
      </c>
      <c r="G62" s="108">
        <v>550</v>
      </c>
      <c r="H62" s="108">
        <v>0</v>
      </c>
      <c r="I62" s="108">
        <v>483</v>
      </c>
      <c r="J62" s="108">
        <f>(I62/G62)*100</f>
        <v>87.818181818181813</v>
      </c>
      <c r="K62" s="108">
        <v>424</v>
      </c>
      <c r="L62" s="32">
        <f t="shared" si="2"/>
        <v>77.090909090909093</v>
      </c>
      <c r="M62" s="173">
        <v>68</v>
      </c>
    </row>
    <row r="63" spans="2:13" s="59" customFormat="1" ht="19.149999999999999" hidden="1" customHeight="1" outlineLevel="2" x14ac:dyDescent="0.25">
      <c r="B63" s="111" t="s">
        <v>81</v>
      </c>
      <c r="C63" s="112">
        <v>2</v>
      </c>
      <c r="D63" s="108">
        <v>578</v>
      </c>
      <c r="E63" s="108">
        <f>G63+H63</f>
        <v>592</v>
      </c>
      <c r="F63" s="158" t="s">
        <v>73</v>
      </c>
      <c r="G63" s="108">
        <v>578</v>
      </c>
      <c r="H63" s="108">
        <v>14</v>
      </c>
      <c r="I63" s="108">
        <v>488</v>
      </c>
      <c r="J63" s="108">
        <f>(I63/G63)*100</f>
        <v>84.429065743944633</v>
      </c>
      <c r="K63" s="108">
        <v>0</v>
      </c>
      <c r="L63" s="32">
        <f t="shared" si="2"/>
        <v>0</v>
      </c>
      <c r="M63" s="173">
        <v>0</v>
      </c>
    </row>
    <row r="64" spans="2:13" s="59" customFormat="1" ht="19.149999999999999" hidden="1" customHeight="1" outlineLevel="2" x14ac:dyDescent="0.25">
      <c r="B64" s="111" t="s">
        <v>81</v>
      </c>
      <c r="C64" s="112">
        <v>3</v>
      </c>
      <c r="D64" s="108">
        <v>525</v>
      </c>
      <c r="E64" s="108">
        <f t="shared" ref="E64:E70" si="12">G64+H64</f>
        <v>547</v>
      </c>
      <c r="F64" s="158" t="s">
        <v>73</v>
      </c>
      <c r="G64" s="108">
        <v>525</v>
      </c>
      <c r="H64" s="108">
        <v>22</v>
      </c>
      <c r="I64" s="108">
        <v>334</v>
      </c>
      <c r="J64" s="108">
        <f t="shared" ref="J64:J70" si="13">(I64/G64)*100</f>
        <v>63.61904761904762</v>
      </c>
      <c r="K64" s="108">
        <v>356</v>
      </c>
      <c r="L64" s="32">
        <f t="shared" si="2"/>
        <v>65.082266910420472</v>
      </c>
      <c r="M64" s="173">
        <v>0</v>
      </c>
    </row>
    <row r="65" spans="2:13" s="59" customFormat="1" ht="19.149999999999999" hidden="1" customHeight="1" outlineLevel="2" x14ac:dyDescent="0.25">
      <c r="B65" s="111" t="s">
        <v>81</v>
      </c>
      <c r="C65" s="112">
        <v>4</v>
      </c>
      <c r="D65" s="108">
        <v>612</v>
      </c>
      <c r="E65" s="108">
        <f t="shared" si="12"/>
        <v>625</v>
      </c>
      <c r="F65" s="158" t="s">
        <v>72</v>
      </c>
      <c r="G65" s="108">
        <v>612</v>
      </c>
      <c r="H65" s="108">
        <v>13</v>
      </c>
      <c r="I65" s="108">
        <v>277</v>
      </c>
      <c r="J65" s="108">
        <f t="shared" si="13"/>
        <v>45.261437908496731</v>
      </c>
      <c r="K65" s="108">
        <v>290</v>
      </c>
      <c r="L65" s="32">
        <f t="shared" si="2"/>
        <v>46.400000000000006</v>
      </c>
      <c r="M65" s="173">
        <v>0</v>
      </c>
    </row>
    <row r="66" spans="2:13" s="59" customFormat="1" ht="19.149999999999999" hidden="1" customHeight="1" outlineLevel="2" x14ac:dyDescent="0.25">
      <c r="B66" s="111" t="s">
        <v>81</v>
      </c>
      <c r="C66" s="112">
        <v>5</v>
      </c>
      <c r="D66" s="108">
        <v>603</v>
      </c>
      <c r="E66" s="108">
        <f t="shared" si="12"/>
        <v>680</v>
      </c>
      <c r="F66" s="158" t="s">
        <v>72</v>
      </c>
      <c r="G66" s="108">
        <v>603</v>
      </c>
      <c r="H66" s="108">
        <v>77</v>
      </c>
      <c r="I66" s="108">
        <v>549</v>
      </c>
      <c r="J66" s="108">
        <f t="shared" si="13"/>
        <v>91.044776119402982</v>
      </c>
      <c r="K66" s="108">
        <v>528</v>
      </c>
      <c r="L66" s="32">
        <f t="shared" si="2"/>
        <v>77.64705882352942</v>
      </c>
      <c r="M66" s="173">
        <v>65</v>
      </c>
    </row>
    <row r="67" spans="2:13" s="59" customFormat="1" ht="19.149999999999999" hidden="1" customHeight="1" outlineLevel="2" x14ac:dyDescent="0.25">
      <c r="B67" s="111" t="s">
        <v>81</v>
      </c>
      <c r="C67" s="112">
        <v>6</v>
      </c>
      <c r="D67" s="108">
        <v>643</v>
      </c>
      <c r="E67" s="108">
        <f t="shared" si="12"/>
        <v>648</v>
      </c>
      <c r="F67" s="158" t="s">
        <v>73</v>
      </c>
      <c r="G67" s="108">
        <v>643</v>
      </c>
      <c r="H67" s="108">
        <v>5</v>
      </c>
      <c r="I67" s="108">
        <v>473</v>
      </c>
      <c r="J67" s="108">
        <f t="shared" si="13"/>
        <v>73.561430793157072</v>
      </c>
      <c r="K67" s="108">
        <v>448</v>
      </c>
      <c r="L67" s="32">
        <f t="shared" si="2"/>
        <v>69.135802469135797</v>
      </c>
      <c r="M67" s="173">
        <v>0</v>
      </c>
    </row>
    <row r="68" spans="2:13" s="59" customFormat="1" ht="19.149999999999999" hidden="1" customHeight="1" outlineLevel="2" x14ac:dyDescent="0.25">
      <c r="B68" s="111" t="s">
        <v>81</v>
      </c>
      <c r="C68" s="112">
        <v>7</v>
      </c>
      <c r="D68" s="108">
        <v>655</v>
      </c>
      <c r="E68" s="108">
        <f t="shared" si="12"/>
        <v>684</v>
      </c>
      <c r="F68" s="158" t="s">
        <v>72</v>
      </c>
      <c r="G68" s="108">
        <v>655</v>
      </c>
      <c r="H68" s="108">
        <v>29</v>
      </c>
      <c r="I68" s="108">
        <v>513</v>
      </c>
      <c r="J68" s="108">
        <f t="shared" si="13"/>
        <v>78.320610687022892</v>
      </c>
      <c r="K68" s="108">
        <v>542</v>
      </c>
      <c r="L68" s="32">
        <f t="shared" si="2"/>
        <v>79.239766081871338</v>
      </c>
      <c r="M68" s="173">
        <v>30</v>
      </c>
    </row>
    <row r="69" spans="2:13" s="59" customFormat="1" ht="19.149999999999999" hidden="1" customHeight="1" outlineLevel="2" x14ac:dyDescent="0.25">
      <c r="B69" s="111" t="s">
        <v>81</v>
      </c>
      <c r="C69" s="112">
        <v>8</v>
      </c>
      <c r="D69" s="108">
        <v>600</v>
      </c>
      <c r="E69" s="108">
        <f t="shared" si="12"/>
        <v>600</v>
      </c>
      <c r="F69" s="158" t="s">
        <v>112</v>
      </c>
      <c r="G69" s="108">
        <v>600</v>
      </c>
      <c r="H69" s="108">
        <v>0</v>
      </c>
      <c r="I69" s="108">
        <v>600</v>
      </c>
      <c r="J69" s="108">
        <f t="shared" si="13"/>
        <v>100</v>
      </c>
      <c r="K69" s="108">
        <v>564</v>
      </c>
      <c r="L69" s="32">
        <f t="shared" si="2"/>
        <v>94</v>
      </c>
      <c r="M69" s="173">
        <v>360</v>
      </c>
    </row>
    <row r="70" spans="2:13" s="59" customFormat="1" ht="19.149999999999999" hidden="1" customHeight="1" outlineLevel="2" x14ac:dyDescent="0.25">
      <c r="B70" s="111" t="s">
        <v>81</v>
      </c>
      <c r="C70" s="112">
        <v>9</v>
      </c>
      <c r="D70" s="108">
        <v>531</v>
      </c>
      <c r="E70" s="108">
        <f t="shared" si="12"/>
        <v>600</v>
      </c>
      <c r="F70" s="158" t="s">
        <v>73</v>
      </c>
      <c r="G70" s="108">
        <v>531</v>
      </c>
      <c r="H70" s="108">
        <v>69</v>
      </c>
      <c r="I70" s="108">
        <v>456</v>
      </c>
      <c r="J70" s="108">
        <f t="shared" si="13"/>
        <v>85.875706214689259</v>
      </c>
      <c r="K70" s="108">
        <v>525</v>
      </c>
      <c r="L70" s="32">
        <f t="shared" si="2"/>
        <v>87.5</v>
      </c>
      <c r="M70" s="173">
        <v>30</v>
      </c>
    </row>
    <row r="71" spans="2:13" s="59" customFormat="1" ht="19.149999999999999" hidden="1" customHeight="1" outlineLevel="2" x14ac:dyDescent="0.25">
      <c r="B71" s="111" t="s">
        <v>81</v>
      </c>
      <c r="C71" s="112" t="s">
        <v>14</v>
      </c>
      <c r="D71" s="104"/>
      <c r="E71" s="104">
        <f>G71+H71</f>
        <v>10</v>
      </c>
      <c r="F71" s="160" t="s">
        <v>72</v>
      </c>
      <c r="G71" s="104"/>
      <c r="H71" s="104">
        <v>10</v>
      </c>
      <c r="I71" s="104"/>
      <c r="J71" s="104"/>
      <c r="K71" s="104">
        <v>10</v>
      </c>
      <c r="L71" s="32"/>
      <c r="M71" s="174"/>
    </row>
    <row r="72" spans="2:13" s="59" customFormat="1" ht="19.149999999999999" customHeight="1" outlineLevel="1" collapsed="1" x14ac:dyDescent="0.25">
      <c r="B72" s="113" t="s">
        <v>81</v>
      </c>
      <c r="C72" s="150"/>
      <c r="D72" s="242">
        <f>SUM(D62:D71)</f>
        <v>5297</v>
      </c>
      <c r="E72" s="242">
        <f t="shared" ref="E72:M72" si="14">SUM(E62:E71)</f>
        <v>5536</v>
      </c>
      <c r="F72" s="242">
        <f t="shared" si="14"/>
        <v>0</v>
      </c>
      <c r="G72" s="242">
        <f t="shared" si="14"/>
        <v>5297</v>
      </c>
      <c r="H72" s="242">
        <f t="shared" si="14"/>
        <v>239</v>
      </c>
      <c r="I72" s="242">
        <f t="shared" si="14"/>
        <v>4173</v>
      </c>
      <c r="J72" s="242">
        <f>SUM(J62:J71)/9</f>
        <v>78.88113965599365</v>
      </c>
      <c r="K72" s="242">
        <f t="shared" si="14"/>
        <v>3687</v>
      </c>
      <c r="L72" s="242">
        <f>SUM(L62:L71)/9</f>
        <v>66.232867041762901</v>
      </c>
      <c r="M72" s="246">
        <f t="shared" si="14"/>
        <v>553</v>
      </c>
    </row>
    <row r="73" spans="2:13" s="59" customFormat="1" ht="19.149999999999999" hidden="1" customHeight="1" outlineLevel="2" thickTop="1" x14ac:dyDescent="0.25">
      <c r="B73" s="111" t="s">
        <v>82</v>
      </c>
      <c r="C73" s="112">
        <v>1</v>
      </c>
      <c r="D73" s="108">
        <v>526</v>
      </c>
      <c r="E73" s="108">
        <f>G73+H73</f>
        <v>536</v>
      </c>
      <c r="F73" s="157" t="s">
        <v>72</v>
      </c>
      <c r="G73" s="108">
        <v>526</v>
      </c>
      <c r="H73" s="108">
        <v>10</v>
      </c>
      <c r="I73" s="108">
        <v>526</v>
      </c>
      <c r="J73" s="108">
        <f>(I73/G73)*100</f>
        <v>100</v>
      </c>
      <c r="K73" s="108">
        <v>467</v>
      </c>
      <c r="L73" s="32">
        <f t="shared" si="2"/>
        <v>87.126865671641795</v>
      </c>
      <c r="M73" s="173">
        <v>0</v>
      </c>
    </row>
    <row r="74" spans="2:13" s="59" customFormat="1" ht="19.149999999999999" hidden="1" customHeight="1" outlineLevel="2" x14ac:dyDescent="0.25">
      <c r="B74" s="111" t="s">
        <v>82</v>
      </c>
      <c r="C74" s="112">
        <v>2</v>
      </c>
      <c r="D74" s="108">
        <v>675</v>
      </c>
      <c r="E74" s="108">
        <f>G74+H74</f>
        <v>675</v>
      </c>
      <c r="F74" s="158" t="s">
        <v>73</v>
      </c>
      <c r="G74" s="108">
        <v>675</v>
      </c>
      <c r="H74" s="108">
        <v>0</v>
      </c>
      <c r="I74" s="108">
        <v>675</v>
      </c>
      <c r="J74" s="108">
        <f>(I74/G74)*100</f>
        <v>100</v>
      </c>
      <c r="K74" s="108">
        <v>615</v>
      </c>
      <c r="L74" s="32">
        <f t="shared" si="2"/>
        <v>91.111111111111114</v>
      </c>
      <c r="M74" s="173">
        <v>0</v>
      </c>
    </row>
    <row r="75" spans="2:13" s="59" customFormat="1" ht="19.149999999999999" hidden="1" customHeight="1" outlineLevel="2" x14ac:dyDescent="0.25">
      <c r="B75" s="111" t="s">
        <v>82</v>
      </c>
      <c r="C75" s="112">
        <v>3</v>
      </c>
      <c r="D75" s="108">
        <v>689</v>
      </c>
      <c r="E75" s="108">
        <f t="shared" ref="E75:E96" si="15">G75+H75</f>
        <v>689</v>
      </c>
      <c r="F75" s="158" t="s">
        <v>73</v>
      </c>
      <c r="G75" s="108">
        <v>689</v>
      </c>
      <c r="H75" s="108">
        <v>0</v>
      </c>
      <c r="I75" s="108">
        <v>689</v>
      </c>
      <c r="J75" s="108">
        <f t="shared" ref="J75:J96" si="16">(I75/G75)*100</f>
        <v>100</v>
      </c>
      <c r="K75" s="108">
        <v>610</v>
      </c>
      <c r="L75" s="32">
        <f t="shared" si="2"/>
        <v>88.534107402031921</v>
      </c>
      <c r="M75" s="173">
        <v>300</v>
      </c>
    </row>
    <row r="76" spans="2:13" s="59" customFormat="1" ht="19.149999999999999" hidden="1" customHeight="1" outlineLevel="2" x14ac:dyDescent="0.25">
      <c r="B76" s="111" t="s">
        <v>82</v>
      </c>
      <c r="C76" s="112">
        <v>4</v>
      </c>
      <c r="D76" s="108">
        <v>463</v>
      </c>
      <c r="E76" s="108">
        <f t="shared" si="15"/>
        <v>465</v>
      </c>
      <c r="F76" s="158" t="s">
        <v>73</v>
      </c>
      <c r="G76" s="108">
        <v>463</v>
      </c>
      <c r="H76" s="108">
        <v>2</v>
      </c>
      <c r="I76" s="108">
        <v>420</v>
      </c>
      <c r="J76" s="108">
        <f t="shared" si="16"/>
        <v>90.712742980561558</v>
      </c>
      <c r="K76" s="108">
        <v>400</v>
      </c>
      <c r="L76" s="32">
        <f t="shared" ref="L76:L139" si="17">(K76/E76)*100</f>
        <v>86.021505376344081</v>
      </c>
      <c r="M76" s="173">
        <v>0</v>
      </c>
    </row>
    <row r="77" spans="2:13" s="59" customFormat="1" ht="19.149999999999999" hidden="1" customHeight="1" outlineLevel="2" x14ac:dyDescent="0.25">
      <c r="B77" s="111" t="s">
        <v>82</v>
      </c>
      <c r="C77" s="112">
        <v>5</v>
      </c>
      <c r="D77" s="108">
        <v>446</v>
      </c>
      <c r="E77" s="108">
        <f t="shared" si="15"/>
        <v>459</v>
      </c>
      <c r="F77" s="158" t="s">
        <v>72</v>
      </c>
      <c r="G77" s="108">
        <v>446</v>
      </c>
      <c r="H77" s="108">
        <v>13</v>
      </c>
      <c r="I77" s="108">
        <v>440</v>
      </c>
      <c r="J77" s="108">
        <f t="shared" si="16"/>
        <v>98.654708520179369</v>
      </c>
      <c r="K77" s="108">
        <v>430</v>
      </c>
      <c r="L77" s="32">
        <f t="shared" si="17"/>
        <v>93.68191721132898</v>
      </c>
      <c r="M77" s="173">
        <v>0</v>
      </c>
    </row>
    <row r="78" spans="2:13" s="59" customFormat="1" ht="19.149999999999999" hidden="1" customHeight="1" outlineLevel="2" x14ac:dyDescent="0.25">
      <c r="B78" s="111" t="s">
        <v>82</v>
      </c>
      <c r="C78" s="112">
        <v>6</v>
      </c>
      <c r="D78" s="108">
        <v>555</v>
      </c>
      <c r="E78" s="108">
        <f t="shared" si="15"/>
        <v>568</v>
      </c>
      <c r="F78" s="158" t="s">
        <v>73</v>
      </c>
      <c r="G78" s="108">
        <v>555</v>
      </c>
      <c r="H78" s="108">
        <v>13</v>
      </c>
      <c r="I78" s="108">
        <v>525</v>
      </c>
      <c r="J78" s="108">
        <f t="shared" si="16"/>
        <v>94.594594594594597</v>
      </c>
      <c r="K78" s="108">
        <v>535</v>
      </c>
      <c r="L78" s="32">
        <f t="shared" si="17"/>
        <v>94.190140845070431</v>
      </c>
      <c r="M78" s="173">
        <v>0</v>
      </c>
    </row>
    <row r="79" spans="2:13" s="59" customFormat="1" ht="19.149999999999999" hidden="1" customHeight="1" outlineLevel="2" x14ac:dyDescent="0.25">
      <c r="B79" s="111" t="s">
        <v>82</v>
      </c>
      <c r="C79" s="112">
        <v>7</v>
      </c>
      <c r="D79" s="108">
        <v>636</v>
      </c>
      <c r="E79" s="108">
        <f t="shared" si="15"/>
        <v>654</v>
      </c>
      <c r="F79" s="158" t="s">
        <v>72</v>
      </c>
      <c r="G79" s="108">
        <v>636</v>
      </c>
      <c r="H79" s="108">
        <v>18</v>
      </c>
      <c r="I79" s="108">
        <v>599</v>
      </c>
      <c r="J79" s="108">
        <f t="shared" si="16"/>
        <v>94.182389937106919</v>
      </c>
      <c r="K79" s="108">
        <v>615</v>
      </c>
      <c r="L79" s="32">
        <f t="shared" si="17"/>
        <v>94.036697247706428</v>
      </c>
      <c r="M79" s="173">
        <v>0</v>
      </c>
    </row>
    <row r="80" spans="2:13" s="59" customFormat="1" ht="19.149999999999999" hidden="1" customHeight="1" outlineLevel="2" x14ac:dyDescent="0.25">
      <c r="B80" s="111" t="s">
        <v>82</v>
      </c>
      <c r="C80" s="112">
        <v>8</v>
      </c>
      <c r="D80" s="108">
        <v>481</v>
      </c>
      <c r="E80" s="108">
        <f t="shared" si="15"/>
        <v>575</v>
      </c>
      <c r="F80" s="158" t="s">
        <v>73</v>
      </c>
      <c r="G80" s="108">
        <v>481</v>
      </c>
      <c r="H80" s="108">
        <v>94</v>
      </c>
      <c r="I80" s="108">
        <v>479</v>
      </c>
      <c r="J80" s="108">
        <f t="shared" si="16"/>
        <v>99.584199584199581</v>
      </c>
      <c r="K80" s="108">
        <v>573</v>
      </c>
      <c r="L80" s="32">
        <f t="shared" si="17"/>
        <v>99.65217391304347</v>
      </c>
      <c r="M80" s="173">
        <v>56</v>
      </c>
    </row>
    <row r="81" spans="2:13" s="59" customFormat="1" ht="19.149999999999999" hidden="1" customHeight="1" outlineLevel="2" x14ac:dyDescent="0.25">
      <c r="B81" s="111" t="s">
        <v>82</v>
      </c>
      <c r="C81" s="112">
        <v>9</v>
      </c>
      <c r="D81" s="108">
        <v>474</v>
      </c>
      <c r="E81" s="108">
        <f t="shared" si="15"/>
        <v>484</v>
      </c>
      <c r="F81" s="158" t="s">
        <v>72</v>
      </c>
      <c r="G81" s="108">
        <v>474</v>
      </c>
      <c r="H81" s="108">
        <v>10</v>
      </c>
      <c r="I81" s="108">
        <v>463</v>
      </c>
      <c r="J81" s="108">
        <f t="shared" si="16"/>
        <v>97.679324894514764</v>
      </c>
      <c r="K81" s="108">
        <v>425</v>
      </c>
      <c r="L81" s="32">
        <f t="shared" si="17"/>
        <v>87.809917355371908</v>
      </c>
      <c r="M81" s="173">
        <v>0</v>
      </c>
    </row>
    <row r="82" spans="2:13" s="59" customFormat="1" ht="19.149999999999999" hidden="1" customHeight="1" outlineLevel="2" x14ac:dyDescent="0.25">
      <c r="B82" s="111" t="s">
        <v>82</v>
      </c>
      <c r="C82" s="112">
        <v>10</v>
      </c>
      <c r="D82" s="108">
        <v>555</v>
      </c>
      <c r="E82" s="108">
        <f t="shared" si="15"/>
        <v>579</v>
      </c>
      <c r="F82" s="158" t="s">
        <v>72</v>
      </c>
      <c r="G82" s="108">
        <v>555</v>
      </c>
      <c r="H82" s="108">
        <v>24</v>
      </c>
      <c r="I82" s="108">
        <v>522</v>
      </c>
      <c r="J82" s="108">
        <f t="shared" si="16"/>
        <v>94.054054054054063</v>
      </c>
      <c r="K82" s="108">
        <v>546</v>
      </c>
      <c r="L82" s="32">
        <f t="shared" si="17"/>
        <v>94.300518134715034</v>
      </c>
      <c r="M82" s="173">
        <v>0</v>
      </c>
    </row>
    <row r="83" spans="2:13" s="59" customFormat="1" ht="19.149999999999999" hidden="1" customHeight="1" outlineLevel="2" x14ac:dyDescent="0.25">
      <c r="B83" s="111" t="s">
        <v>82</v>
      </c>
      <c r="C83" s="112">
        <v>11</v>
      </c>
      <c r="D83" s="108">
        <v>529</v>
      </c>
      <c r="E83" s="108">
        <f t="shared" si="15"/>
        <v>552</v>
      </c>
      <c r="F83" s="158" t="s">
        <v>72</v>
      </c>
      <c r="G83" s="108">
        <v>529</v>
      </c>
      <c r="H83" s="108">
        <v>23</v>
      </c>
      <c r="I83" s="108">
        <v>499</v>
      </c>
      <c r="J83" s="108">
        <f t="shared" si="16"/>
        <v>94.328922495274099</v>
      </c>
      <c r="K83" s="108">
        <v>499</v>
      </c>
      <c r="L83" s="32">
        <f t="shared" si="17"/>
        <v>90.398550724637687</v>
      </c>
      <c r="M83" s="173">
        <v>0</v>
      </c>
    </row>
    <row r="84" spans="2:13" s="59" customFormat="1" ht="19.149999999999999" hidden="1" customHeight="1" outlineLevel="2" x14ac:dyDescent="0.25">
      <c r="B84" s="111" t="s">
        <v>82</v>
      </c>
      <c r="C84" s="112">
        <v>12</v>
      </c>
      <c r="D84" s="108">
        <v>520</v>
      </c>
      <c r="E84" s="108">
        <f t="shared" si="15"/>
        <v>536</v>
      </c>
      <c r="F84" s="158" t="s">
        <v>72</v>
      </c>
      <c r="G84" s="108">
        <v>520</v>
      </c>
      <c r="H84" s="108">
        <v>16</v>
      </c>
      <c r="I84" s="108">
        <v>507</v>
      </c>
      <c r="J84" s="108">
        <f t="shared" si="16"/>
        <v>97.5</v>
      </c>
      <c r="K84" s="108">
        <v>515</v>
      </c>
      <c r="L84" s="32">
        <f t="shared" si="17"/>
        <v>96.082089552238799</v>
      </c>
      <c r="M84" s="173">
        <v>0</v>
      </c>
    </row>
    <row r="85" spans="2:13" s="59" customFormat="1" ht="19.149999999999999" hidden="1" customHeight="1" outlineLevel="2" x14ac:dyDescent="0.25">
      <c r="B85" s="111" t="s">
        <v>82</v>
      </c>
      <c r="C85" s="112">
        <v>13</v>
      </c>
      <c r="D85" s="108">
        <v>627</v>
      </c>
      <c r="E85" s="108">
        <f t="shared" si="15"/>
        <v>752</v>
      </c>
      <c r="F85" s="158" t="s">
        <v>72</v>
      </c>
      <c r="G85" s="108">
        <v>627</v>
      </c>
      <c r="H85" s="108">
        <v>125</v>
      </c>
      <c r="I85" s="108">
        <v>627</v>
      </c>
      <c r="J85" s="108">
        <f t="shared" si="16"/>
        <v>100</v>
      </c>
      <c r="K85" s="108">
        <v>627</v>
      </c>
      <c r="L85" s="32">
        <f t="shared" si="17"/>
        <v>83.377659574468083</v>
      </c>
      <c r="M85" s="173">
        <v>125</v>
      </c>
    </row>
    <row r="86" spans="2:13" s="59" customFormat="1" ht="19.149999999999999" hidden="1" customHeight="1" outlineLevel="2" x14ac:dyDescent="0.25">
      <c r="B86" s="111" t="s">
        <v>82</v>
      </c>
      <c r="C86" s="112">
        <v>14</v>
      </c>
      <c r="D86" s="108">
        <v>459</v>
      </c>
      <c r="E86" s="108">
        <f t="shared" si="15"/>
        <v>471</v>
      </c>
      <c r="F86" s="158" t="s">
        <v>72</v>
      </c>
      <c r="G86" s="108">
        <v>459</v>
      </c>
      <c r="H86" s="108">
        <v>12</v>
      </c>
      <c r="I86" s="108">
        <v>459</v>
      </c>
      <c r="J86" s="108">
        <f t="shared" si="16"/>
        <v>100</v>
      </c>
      <c r="K86" s="108">
        <v>365</v>
      </c>
      <c r="L86" s="32">
        <f t="shared" si="17"/>
        <v>77.494692144373673</v>
      </c>
      <c r="M86" s="173">
        <v>50</v>
      </c>
    </row>
    <row r="87" spans="2:13" s="59" customFormat="1" ht="19.149999999999999" hidden="1" customHeight="1" outlineLevel="2" x14ac:dyDescent="0.25">
      <c r="B87" s="111" t="s">
        <v>82</v>
      </c>
      <c r="C87" s="112">
        <v>15</v>
      </c>
      <c r="D87" s="108">
        <v>617</v>
      </c>
      <c r="E87" s="108">
        <f t="shared" si="15"/>
        <v>633</v>
      </c>
      <c r="F87" s="158" t="s">
        <v>73</v>
      </c>
      <c r="G87" s="108">
        <v>617</v>
      </c>
      <c r="H87" s="108">
        <v>16</v>
      </c>
      <c r="I87" s="108">
        <v>617</v>
      </c>
      <c r="J87" s="108">
        <f t="shared" si="16"/>
        <v>100</v>
      </c>
      <c r="K87" s="108">
        <v>590</v>
      </c>
      <c r="L87" s="32">
        <f t="shared" si="17"/>
        <v>93.206951026856245</v>
      </c>
      <c r="M87" s="173">
        <v>38</v>
      </c>
    </row>
    <row r="88" spans="2:13" s="59" customFormat="1" ht="19.149999999999999" hidden="1" customHeight="1" outlineLevel="2" x14ac:dyDescent="0.25">
      <c r="B88" s="111" t="s">
        <v>82</v>
      </c>
      <c r="C88" s="112">
        <v>16</v>
      </c>
      <c r="D88" s="108">
        <v>559</v>
      </c>
      <c r="E88" s="108">
        <f t="shared" si="15"/>
        <v>577</v>
      </c>
      <c r="F88" s="158" t="s">
        <v>73</v>
      </c>
      <c r="G88" s="108">
        <v>559</v>
      </c>
      <c r="H88" s="108">
        <v>18</v>
      </c>
      <c r="I88" s="108">
        <v>550</v>
      </c>
      <c r="J88" s="108">
        <f t="shared" si="16"/>
        <v>98.389982110912342</v>
      </c>
      <c r="K88" s="108">
        <v>538</v>
      </c>
      <c r="L88" s="32">
        <f t="shared" si="17"/>
        <v>93.240901213171583</v>
      </c>
      <c r="M88" s="173">
        <v>0</v>
      </c>
    </row>
    <row r="89" spans="2:13" s="59" customFormat="1" ht="19.149999999999999" hidden="1" customHeight="1" outlineLevel="2" x14ac:dyDescent="0.25">
      <c r="B89" s="111" t="s">
        <v>82</v>
      </c>
      <c r="C89" s="112">
        <v>17</v>
      </c>
      <c r="D89" s="108">
        <v>515</v>
      </c>
      <c r="E89" s="108">
        <f t="shared" si="15"/>
        <v>527</v>
      </c>
      <c r="F89" s="158" t="s">
        <v>73</v>
      </c>
      <c r="G89" s="108">
        <v>515</v>
      </c>
      <c r="H89" s="108">
        <v>12</v>
      </c>
      <c r="I89" s="108">
        <v>400</v>
      </c>
      <c r="J89" s="108">
        <f t="shared" si="16"/>
        <v>77.669902912621353</v>
      </c>
      <c r="K89" s="108">
        <v>366</v>
      </c>
      <c r="L89" s="32">
        <f t="shared" si="17"/>
        <v>69.449715370018978</v>
      </c>
      <c r="M89" s="173">
        <v>70</v>
      </c>
    </row>
    <row r="90" spans="2:13" s="59" customFormat="1" ht="19.149999999999999" hidden="1" customHeight="1" outlineLevel="2" x14ac:dyDescent="0.25">
      <c r="B90" s="111" t="s">
        <v>82</v>
      </c>
      <c r="C90" s="112">
        <v>18</v>
      </c>
      <c r="D90" s="108">
        <v>561</v>
      </c>
      <c r="E90" s="108">
        <f>G90+H90</f>
        <v>561</v>
      </c>
      <c r="F90" s="158" t="s">
        <v>73</v>
      </c>
      <c r="G90" s="108">
        <v>561</v>
      </c>
      <c r="H90" s="108">
        <v>0</v>
      </c>
      <c r="I90" s="108">
        <v>544</v>
      </c>
      <c r="J90" s="108">
        <f>(I90/G90)*100</f>
        <v>96.969696969696969</v>
      </c>
      <c r="K90" s="108">
        <v>544</v>
      </c>
      <c r="L90" s="32">
        <f t="shared" si="17"/>
        <v>96.969696969696969</v>
      </c>
      <c r="M90" s="173">
        <v>0</v>
      </c>
    </row>
    <row r="91" spans="2:13" s="59" customFormat="1" ht="19.149999999999999" hidden="1" customHeight="1" outlineLevel="2" x14ac:dyDescent="0.25">
      <c r="B91" s="111" t="s">
        <v>82</v>
      </c>
      <c r="C91" s="112">
        <v>19</v>
      </c>
      <c r="D91" s="108">
        <v>513</v>
      </c>
      <c r="E91" s="108">
        <f>G91+H91</f>
        <v>525</v>
      </c>
      <c r="F91" s="158" t="s">
        <v>73</v>
      </c>
      <c r="G91" s="108">
        <v>513</v>
      </c>
      <c r="H91" s="108">
        <v>12</v>
      </c>
      <c r="I91" s="108">
        <v>487</v>
      </c>
      <c r="J91" s="108">
        <f>(I91/G91)*100</f>
        <v>94.931773879142298</v>
      </c>
      <c r="K91" s="108">
        <v>495</v>
      </c>
      <c r="L91" s="32">
        <f t="shared" si="17"/>
        <v>94.285714285714278</v>
      </c>
      <c r="M91" s="173">
        <v>48</v>
      </c>
    </row>
    <row r="92" spans="2:13" s="59" customFormat="1" ht="19.149999999999999" hidden="1" customHeight="1" outlineLevel="2" x14ac:dyDescent="0.25">
      <c r="B92" s="111" t="s">
        <v>82</v>
      </c>
      <c r="C92" s="112">
        <v>20</v>
      </c>
      <c r="D92" s="108">
        <v>473</v>
      </c>
      <c r="E92" s="108">
        <f t="shared" si="15"/>
        <v>473</v>
      </c>
      <c r="F92" s="158" t="s">
        <v>72</v>
      </c>
      <c r="G92" s="108">
        <v>473</v>
      </c>
      <c r="H92" s="108">
        <v>0</v>
      </c>
      <c r="I92" s="108">
        <v>473</v>
      </c>
      <c r="J92" s="108">
        <f t="shared" si="16"/>
        <v>100</v>
      </c>
      <c r="K92" s="108">
        <v>455</v>
      </c>
      <c r="L92" s="32">
        <f t="shared" si="17"/>
        <v>96.194503171247362</v>
      </c>
      <c r="M92" s="173">
        <v>0</v>
      </c>
    </row>
    <row r="93" spans="2:13" s="59" customFormat="1" ht="19.149999999999999" hidden="1" customHeight="1" outlineLevel="2" x14ac:dyDescent="0.25">
      <c r="B93" s="111" t="s">
        <v>82</v>
      </c>
      <c r="C93" s="112">
        <v>21</v>
      </c>
      <c r="D93" s="108">
        <v>483</v>
      </c>
      <c r="E93" s="108">
        <f t="shared" si="15"/>
        <v>496</v>
      </c>
      <c r="F93" s="158" t="s">
        <v>72</v>
      </c>
      <c r="G93" s="108">
        <v>483</v>
      </c>
      <c r="H93" s="108">
        <v>13</v>
      </c>
      <c r="I93" s="108">
        <v>399</v>
      </c>
      <c r="J93" s="108">
        <f t="shared" si="16"/>
        <v>82.608695652173907</v>
      </c>
      <c r="K93" s="108">
        <v>397</v>
      </c>
      <c r="L93" s="32">
        <f t="shared" si="17"/>
        <v>80.040322580645167</v>
      </c>
      <c r="M93" s="173">
        <v>25</v>
      </c>
    </row>
    <row r="94" spans="2:13" s="59" customFormat="1" ht="19.149999999999999" hidden="1" customHeight="1" outlineLevel="2" x14ac:dyDescent="0.25">
      <c r="B94" s="111" t="s">
        <v>82</v>
      </c>
      <c r="C94" s="112">
        <v>22</v>
      </c>
      <c r="D94" s="108">
        <v>443</v>
      </c>
      <c r="E94" s="108">
        <f t="shared" si="15"/>
        <v>459</v>
      </c>
      <c r="F94" s="158" t="s">
        <v>72</v>
      </c>
      <c r="G94" s="108">
        <v>443</v>
      </c>
      <c r="H94" s="108">
        <v>16</v>
      </c>
      <c r="I94" s="108">
        <v>443</v>
      </c>
      <c r="J94" s="108">
        <f t="shared" si="16"/>
        <v>100</v>
      </c>
      <c r="K94" s="108">
        <v>160</v>
      </c>
      <c r="L94" s="32">
        <f t="shared" si="17"/>
        <v>34.858387799564269</v>
      </c>
      <c r="M94" s="173">
        <v>35</v>
      </c>
    </row>
    <row r="95" spans="2:13" s="59" customFormat="1" ht="19.149999999999999" hidden="1" customHeight="1" outlineLevel="2" x14ac:dyDescent="0.25">
      <c r="B95" s="111" t="s">
        <v>82</v>
      </c>
      <c r="C95" s="112">
        <v>23</v>
      </c>
      <c r="D95" s="108">
        <v>602</v>
      </c>
      <c r="E95" s="108">
        <f t="shared" si="15"/>
        <v>620</v>
      </c>
      <c r="F95" s="158" t="s">
        <v>73</v>
      </c>
      <c r="G95" s="108">
        <v>602</v>
      </c>
      <c r="H95" s="108">
        <v>18</v>
      </c>
      <c r="I95" s="108">
        <v>579</v>
      </c>
      <c r="J95" s="108">
        <f t="shared" si="16"/>
        <v>96.179401993355484</v>
      </c>
      <c r="K95" s="108">
        <v>595</v>
      </c>
      <c r="L95" s="32">
        <f t="shared" si="17"/>
        <v>95.967741935483872</v>
      </c>
      <c r="M95" s="173">
        <v>0</v>
      </c>
    </row>
    <row r="96" spans="2:13" s="59" customFormat="1" ht="19.149999999999999" hidden="1" customHeight="1" outlineLevel="2" x14ac:dyDescent="0.25">
      <c r="B96" s="111" t="s">
        <v>82</v>
      </c>
      <c r="C96" s="112">
        <v>24</v>
      </c>
      <c r="D96" s="108">
        <v>575</v>
      </c>
      <c r="E96" s="108">
        <f t="shared" si="15"/>
        <v>592</v>
      </c>
      <c r="F96" s="158" t="s">
        <v>72</v>
      </c>
      <c r="G96" s="108">
        <v>575</v>
      </c>
      <c r="H96" s="108">
        <v>17</v>
      </c>
      <c r="I96" s="108">
        <v>538</v>
      </c>
      <c r="J96" s="108">
        <f t="shared" si="16"/>
        <v>93.565217391304344</v>
      </c>
      <c r="K96" s="108">
        <v>449</v>
      </c>
      <c r="L96" s="32">
        <f t="shared" si="17"/>
        <v>75.844594594594597</v>
      </c>
      <c r="M96" s="173">
        <v>0</v>
      </c>
    </row>
    <row r="97" spans="2:13" s="59" customFormat="1" ht="19.149999999999999" hidden="1" customHeight="1" outlineLevel="2" x14ac:dyDescent="0.25">
      <c r="B97" s="111" t="s">
        <v>82</v>
      </c>
      <c r="C97" s="112" t="s">
        <v>14</v>
      </c>
      <c r="D97" s="104"/>
      <c r="E97" s="104">
        <f>G97+H97</f>
        <v>25</v>
      </c>
      <c r="F97" s="158" t="s">
        <v>73</v>
      </c>
      <c r="G97" s="104"/>
      <c r="H97" s="104">
        <v>25</v>
      </c>
      <c r="I97" s="104"/>
      <c r="J97" s="104"/>
      <c r="K97" s="104">
        <v>25</v>
      </c>
      <c r="L97" s="32"/>
      <c r="M97" s="174"/>
    </row>
    <row r="98" spans="2:13" s="59" customFormat="1" ht="19.149999999999999" customHeight="1" outlineLevel="1" collapsed="1" x14ac:dyDescent="0.25">
      <c r="B98" s="113" t="s">
        <v>82</v>
      </c>
      <c r="C98" s="150"/>
      <c r="D98" s="242">
        <f>SUM(D73:D97)</f>
        <v>12976</v>
      </c>
      <c r="E98" s="242">
        <f t="shared" ref="E98:M98" si="18">SUM(E73:E97)</f>
        <v>13483</v>
      </c>
      <c r="F98" s="242">
        <f t="shared" si="18"/>
        <v>0</v>
      </c>
      <c r="G98" s="242">
        <f t="shared" si="18"/>
        <v>12976</v>
      </c>
      <c r="H98" s="242">
        <f t="shared" si="18"/>
        <v>507</v>
      </c>
      <c r="I98" s="242">
        <f t="shared" si="18"/>
        <v>12460</v>
      </c>
      <c r="J98" s="242">
        <f>SUM(J73:J97)/24</f>
        <v>95.900233665403832</v>
      </c>
      <c r="K98" s="242">
        <f t="shared" si="18"/>
        <v>11836</v>
      </c>
      <c r="L98" s="242">
        <f>SUM(L73:L97)/24</f>
        <v>87.244853133794848</v>
      </c>
      <c r="M98" s="246">
        <f t="shared" si="18"/>
        <v>747</v>
      </c>
    </row>
    <row r="99" spans="2:13" s="59" customFormat="1" ht="19.149999999999999" hidden="1" customHeight="1" outlineLevel="2" x14ac:dyDescent="0.25">
      <c r="B99" s="111" t="s">
        <v>83</v>
      </c>
      <c r="C99" s="112">
        <v>1</v>
      </c>
      <c r="D99" s="108">
        <v>657</v>
      </c>
      <c r="E99" s="108">
        <f>G99+H99</f>
        <v>671</v>
      </c>
      <c r="F99" s="158" t="s">
        <v>73</v>
      </c>
      <c r="G99" s="108">
        <v>657</v>
      </c>
      <c r="H99" s="108">
        <v>14</v>
      </c>
      <c r="I99" s="108">
        <v>596</v>
      </c>
      <c r="J99" s="108">
        <f>(I99/G99)*100</f>
        <v>90.715372907153721</v>
      </c>
      <c r="K99" s="108">
        <v>610</v>
      </c>
      <c r="L99" s="32">
        <f t="shared" si="17"/>
        <v>90.909090909090907</v>
      </c>
      <c r="M99" s="173">
        <v>0</v>
      </c>
    </row>
    <row r="100" spans="2:13" s="59" customFormat="1" ht="19.149999999999999" hidden="1" customHeight="1" outlineLevel="2" x14ac:dyDescent="0.25">
      <c r="B100" s="111" t="s">
        <v>83</v>
      </c>
      <c r="C100" s="112">
        <v>2</v>
      </c>
      <c r="D100" s="108">
        <v>630</v>
      </c>
      <c r="E100" s="108">
        <f>G100+H100</f>
        <v>643</v>
      </c>
      <c r="F100" s="158" t="s">
        <v>73</v>
      </c>
      <c r="G100" s="108">
        <v>630</v>
      </c>
      <c r="H100" s="108">
        <v>13</v>
      </c>
      <c r="I100" s="108">
        <v>507</v>
      </c>
      <c r="J100" s="108">
        <f>(I100/G100)*100</f>
        <v>80.476190476190482</v>
      </c>
      <c r="K100" s="108">
        <v>505</v>
      </c>
      <c r="L100" s="32">
        <f t="shared" si="17"/>
        <v>78.538102643856917</v>
      </c>
      <c r="M100" s="173">
        <v>0</v>
      </c>
    </row>
    <row r="101" spans="2:13" s="59" customFormat="1" ht="19.149999999999999" hidden="1" customHeight="1" outlineLevel="2" x14ac:dyDescent="0.25">
      <c r="B101" s="111" t="s">
        <v>83</v>
      </c>
      <c r="C101" s="112">
        <v>3</v>
      </c>
      <c r="D101" s="108">
        <v>638</v>
      </c>
      <c r="E101" s="108">
        <f t="shared" ref="E101:E102" si="19">G101+H101</f>
        <v>651</v>
      </c>
      <c r="F101" s="158" t="s">
        <v>72</v>
      </c>
      <c r="G101" s="108">
        <v>638</v>
      </c>
      <c r="H101" s="108">
        <v>13</v>
      </c>
      <c r="I101" s="108">
        <v>493</v>
      </c>
      <c r="J101" s="108">
        <f t="shared" ref="J101:J102" si="20">(I101/G101)*100</f>
        <v>77.272727272727266</v>
      </c>
      <c r="K101" s="108">
        <v>478</v>
      </c>
      <c r="L101" s="32">
        <f t="shared" si="17"/>
        <v>73.425499231950837</v>
      </c>
      <c r="M101" s="173">
        <v>140</v>
      </c>
    </row>
    <row r="102" spans="2:13" s="59" customFormat="1" ht="19.149999999999999" hidden="1" customHeight="1" outlineLevel="2" x14ac:dyDescent="0.25">
      <c r="B102" s="111" t="s">
        <v>83</v>
      </c>
      <c r="C102" s="112">
        <v>4</v>
      </c>
      <c r="D102" s="108">
        <v>554</v>
      </c>
      <c r="E102" s="108">
        <f t="shared" si="19"/>
        <v>564</v>
      </c>
      <c r="F102" s="158" t="s">
        <v>72</v>
      </c>
      <c r="G102" s="108">
        <v>554</v>
      </c>
      <c r="H102" s="108">
        <v>10</v>
      </c>
      <c r="I102" s="108">
        <v>554</v>
      </c>
      <c r="J102" s="108">
        <f t="shared" si="20"/>
        <v>100</v>
      </c>
      <c r="K102" s="108">
        <v>563</v>
      </c>
      <c r="L102" s="32">
        <f t="shared" si="17"/>
        <v>99.822695035460995</v>
      </c>
      <c r="M102" s="173">
        <v>0</v>
      </c>
    </row>
    <row r="103" spans="2:13" s="59" customFormat="1" ht="19.149999999999999" hidden="1" customHeight="1" outlineLevel="2" x14ac:dyDescent="0.25">
      <c r="B103" s="111" t="s">
        <v>83</v>
      </c>
      <c r="C103" s="112" t="s">
        <v>14</v>
      </c>
      <c r="D103" s="104"/>
      <c r="E103" s="104"/>
      <c r="F103" s="160" t="s">
        <v>72</v>
      </c>
      <c r="G103" s="104"/>
      <c r="H103" s="104"/>
      <c r="I103" s="104"/>
      <c r="J103" s="104"/>
      <c r="K103" s="104"/>
      <c r="L103" s="32"/>
      <c r="M103" s="174"/>
    </row>
    <row r="104" spans="2:13" s="59" customFormat="1" ht="19.149999999999999" customHeight="1" outlineLevel="1" collapsed="1" x14ac:dyDescent="0.25">
      <c r="B104" s="113" t="s">
        <v>83</v>
      </c>
      <c r="C104" s="150"/>
      <c r="D104" s="242">
        <f>SUM(D99:D103)</f>
        <v>2479</v>
      </c>
      <c r="E104" s="242">
        <f t="shared" ref="E104:M104" si="21">SUM(E99:E103)</f>
        <v>2529</v>
      </c>
      <c r="F104" s="242">
        <f t="shared" si="21"/>
        <v>0</v>
      </c>
      <c r="G104" s="242">
        <f t="shared" si="21"/>
        <v>2479</v>
      </c>
      <c r="H104" s="242">
        <f t="shared" si="21"/>
        <v>50</v>
      </c>
      <c r="I104" s="242">
        <f t="shared" si="21"/>
        <v>2150</v>
      </c>
      <c r="J104" s="242">
        <f>SUM(J99:J103)/4</f>
        <v>87.116072664017864</v>
      </c>
      <c r="K104" s="242">
        <f t="shared" si="21"/>
        <v>2156</v>
      </c>
      <c r="L104" s="242">
        <f>SUM(L99:L103)/4</f>
        <v>85.673846955089914</v>
      </c>
      <c r="M104" s="246">
        <f t="shared" si="21"/>
        <v>140</v>
      </c>
    </row>
    <row r="105" spans="2:13" s="59" customFormat="1" ht="19.149999999999999" hidden="1" customHeight="1" outlineLevel="2" thickTop="1" x14ac:dyDescent="0.25">
      <c r="B105" s="111" t="s">
        <v>84</v>
      </c>
      <c r="C105" s="112">
        <v>1</v>
      </c>
      <c r="D105" s="108">
        <v>463</v>
      </c>
      <c r="E105" s="108">
        <f>G105+H105</f>
        <v>473</v>
      </c>
      <c r="F105" s="157" t="s">
        <v>72</v>
      </c>
      <c r="G105" s="108">
        <v>463</v>
      </c>
      <c r="H105" s="108">
        <v>10</v>
      </c>
      <c r="I105" s="108">
        <v>391</v>
      </c>
      <c r="J105" s="108">
        <f>(I105/G105)*100</f>
        <v>84.449244060475166</v>
      </c>
      <c r="K105" s="108">
        <v>363</v>
      </c>
      <c r="L105" s="32">
        <f t="shared" si="17"/>
        <v>76.744186046511629</v>
      </c>
      <c r="M105" s="173">
        <v>18</v>
      </c>
    </row>
    <row r="106" spans="2:13" s="59" customFormat="1" ht="19.149999999999999" hidden="1" customHeight="1" outlineLevel="2" x14ac:dyDescent="0.25">
      <c r="B106" s="111" t="s">
        <v>84</v>
      </c>
      <c r="C106" s="112">
        <v>2</v>
      </c>
      <c r="D106" s="108">
        <v>512</v>
      </c>
      <c r="E106" s="108">
        <f>G106+H106</f>
        <v>537</v>
      </c>
      <c r="F106" s="158" t="s">
        <v>73</v>
      </c>
      <c r="G106" s="108">
        <v>512</v>
      </c>
      <c r="H106" s="108">
        <v>25</v>
      </c>
      <c r="I106" s="108">
        <v>512</v>
      </c>
      <c r="J106" s="108">
        <f>(I106/G106)*100</f>
        <v>100</v>
      </c>
      <c r="K106" s="108">
        <v>537</v>
      </c>
      <c r="L106" s="32">
        <f t="shared" si="17"/>
        <v>100</v>
      </c>
      <c r="M106" s="173">
        <v>0</v>
      </c>
    </row>
    <row r="107" spans="2:13" s="59" customFormat="1" ht="19.149999999999999" hidden="1" customHeight="1" outlineLevel="2" x14ac:dyDescent="0.25">
      <c r="B107" s="111" t="s">
        <v>84</v>
      </c>
      <c r="C107" s="112">
        <v>3</v>
      </c>
      <c r="D107" s="108">
        <v>456</v>
      </c>
      <c r="E107" s="108">
        <f t="shared" ref="E107:E119" si="22">G107+H107</f>
        <v>456</v>
      </c>
      <c r="F107" s="158" t="s">
        <v>73</v>
      </c>
      <c r="G107" s="108">
        <v>456</v>
      </c>
      <c r="H107" s="108">
        <v>0</v>
      </c>
      <c r="I107" s="108">
        <v>426</v>
      </c>
      <c r="J107" s="108">
        <f t="shared" ref="J107:J119" si="23">(I107/G107)*100</f>
        <v>93.421052631578945</v>
      </c>
      <c r="K107" s="108">
        <v>426</v>
      </c>
      <c r="L107" s="32">
        <f t="shared" si="17"/>
        <v>93.421052631578945</v>
      </c>
      <c r="M107" s="173">
        <v>0</v>
      </c>
    </row>
    <row r="108" spans="2:13" s="59" customFormat="1" ht="19.149999999999999" hidden="1" customHeight="1" outlineLevel="2" x14ac:dyDescent="0.25">
      <c r="B108" s="111" t="s">
        <v>84</v>
      </c>
      <c r="C108" s="112">
        <v>4</v>
      </c>
      <c r="D108" s="108">
        <v>470</v>
      </c>
      <c r="E108" s="108">
        <f t="shared" si="22"/>
        <v>479</v>
      </c>
      <c r="F108" s="158" t="s">
        <v>72</v>
      </c>
      <c r="G108" s="108">
        <v>470</v>
      </c>
      <c r="H108" s="108">
        <v>9</v>
      </c>
      <c r="I108" s="108">
        <v>340</v>
      </c>
      <c r="J108" s="108">
        <f t="shared" si="23"/>
        <v>72.340425531914903</v>
      </c>
      <c r="K108" s="108">
        <v>349</v>
      </c>
      <c r="L108" s="32">
        <f t="shared" si="17"/>
        <v>72.860125260960331</v>
      </c>
      <c r="M108" s="173">
        <v>427</v>
      </c>
    </row>
    <row r="109" spans="2:13" s="59" customFormat="1" ht="19.149999999999999" hidden="1" customHeight="1" outlineLevel="2" x14ac:dyDescent="0.25">
      <c r="B109" s="111" t="s">
        <v>84</v>
      </c>
      <c r="C109" s="112">
        <v>5</v>
      </c>
      <c r="D109" s="108">
        <v>483</v>
      </c>
      <c r="E109" s="108">
        <f t="shared" si="22"/>
        <v>505</v>
      </c>
      <c r="F109" s="158" t="s">
        <v>72</v>
      </c>
      <c r="G109" s="108">
        <v>483</v>
      </c>
      <c r="H109" s="108">
        <v>22</v>
      </c>
      <c r="I109" s="108">
        <v>445</v>
      </c>
      <c r="J109" s="108">
        <f t="shared" si="23"/>
        <v>92.132505175983439</v>
      </c>
      <c r="K109" s="108">
        <v>409</v>
      </c>
      <c r="L109" s="32">
        <f t="shared" si="17"/>
        <v>80.990099009901002</v>
      </c>
      <c r="M109" s="173">
        <v>36</v>
      </c>
    </row>
    <row r="110" spans="2:13" s="59" customFormat="1" ht="19.149999999999999" hidden="1" customHeight="1" outlineLevel="2" x14ac:dyDescent="0.25">
      <c r="B110" s="111" t="s">
        <v>84</v>
      </c>
      <c r="C110" s="112">
        <v>6</v>
      </c>
      <c r="D110" s="108">
        <v>478</v>
      </c>
      <c r="E110" s="108">
        <f t="shared" si="22"/>
        <v>489</v>
      </c>
      <c r="F110" s="158" t="s">
        <v>72</v>
      </c>
      <c r="G110" s="108">
        <v>478</v>
      </c>
      <c r="H110" s="108">
        <v>11</v>
      </c>
      <c r="I110" s="108">
        <f>400-11-50+28</f>
        <v>367</v>
      </c>
      <c r="J110" s="108">
        <f t="shared" si="23"/>
        <v>76.778242677824267</v>
      </c>
      <c r="K110" s="108">
        <v>350</v>
      </c>
      <c r="L110" s="32">
        <f t="shared" si="17"/>
        <v>71.574642126789371</v>
      </c>
      <c r="M110" s="173">
        <v>70</v>
      </c>
    </row>
    <row r="111" spans="2:13" s="59" customFormat="1" ht="19.149999999999999" hidden="1" customHeight="1" outlineLevel="2" x14ac:dyDescent="0.25">
      <c r="B111" s="111" t="s">
        <v>84</v>
      </c>
      <c r="C111" s="112">
        <v>7</v>
      </c>
      <c r="D111" s="108">
        <v>529</v>
      </c>
      <c r="E111" s="108">
        <f t="shared" si="22"/>
        <v>540</v>
      </c>
      <c r="F111" s="158" t="s">
        <v>72</v>
      </c>
      <c r="G111" s="108">
        <v>529</v>
      </c>
      <c r="H111" s="108">
        <v>11</v>
      </c>
      <c r="I111" s="108">
        <v>399</v>
      </c>
      <c r="J111" s="108">
        <f t="shared" si="23"/>
        <v>75.42533081285444</v>
      </c>
      <c r="K111" s="108">
        <v>410</v>
      </c>
      <c r="L111" s="32">
        <f t="shared" si="17"/>
        <v>75.925925925925924</v>
      </c>
      <c r="M111" s="173">
        <v>1480</v>
      </c>
    </row>
    <row r="112" spans="2:13" s="59" customFormat="1" ht="19.149999999999999" hidden="1" customHeight="1" outlineLevel="2" x14ac:dyDescent="0.25">
      <c r="B112" s="111" t="s">
        <v>84</v>
      </c>
      <c r="C112" s="112">
        <v>8</v>
      </c>
      <c r="D112" s="108">
        <v>537</v>
      </c>
      <c r="E112" s="108">
        <f t="shared" si="22"/>
        <v>546</v>
      </c>
      <c r="F112" s="158" t="s">
        <v>73</v>
      </c>
      <c r="G112" s="108">
        <v>537</v>
      </c>
      <c r="H112" s="108">
        <v>9</v>
      </c>
      <c r="I112" s="108">
        <v>500</v>
      </c>
      <c r="J112" s="108">
        <f t="shared" si="23"/>
        <v>93.109869646182503</v>
      </c>
      <c r="K112" s="108">
        <v>460</v>
      </c>
      <c r="L112" s="32">
        <f t="shared" si="17"/>
        <v>84.249084249084248</v>
      </c>
      <c r="M112" s="173">
        <v>10</v>
      </c>
    </row>
    <row r="113" spans="2:13" s="59" customFormat="1" ht="19.149999999999999" hidden="1" customHeight="1" outlineLevel="2" x14ac:dyDescent="0.25">
      <c r="B113" s="111" t="s">
        <v>84</v>
      </c>
      <c r="C113" s="112">
        <v>9</v>
      </c>
      <c r="D113" s="108">
        <v>453</v>
      </c>
      <c r="E113" s="108">
        <f t="shared" si="22"/>
        <v>462</v>
      </c>
      <c r="F113" s="158" t="s">
        <v>114</v>
      </c>
      <c r="G113" s="108">
        <v>453</v>
      </c>
      <c r="H113" s="108">
        <v>9</v>
      </c>
      <c r="I113" s="108">
        <v>407</v>
      </c>
      <c r="J113" s="108">
        <f t="shared" si="23"/>
        <v>89.845474613686534</v>
      </c>
      <c r="K113" s="108">
        <v>411</v>
      </c>
      <c r="L113" s="32">
        <f t="shared" si="17"/>
        <v>88.961038961038966</v>
      </c>
      <c r="M113" s="173">
        <v>45</v>
      </c>
    </row>
    <row r="114" spans="2:13" s="59" customFormat="1" ht="19.149999999999999" hidden="1" customHeight="1" outlineLevel="2" x14ac:dyDescent="0.25">
      <c r="B114" s="111" t="s">
        <v>84</v>
      </c>
      <c r="C114" s="112">
        <v>10</v>
      </c>
      <c r="D114" s="108">
        <v>568</v>
      </c>
      <c r="E114" s="108">
        <f t="shared" si="22"/>
        <v>581</v>
      </c>
      <c r="F114" s="158" t="s">
        <v>110</v>
      </c>
      <c r="G114" s="108">
        <v>568</v>
      </c>
      <c r="H114" s="108">
        <v>13</v>
      </c>
      <c r="I114" s="108">
        <v>507</v>
      </c>
      <c r="J114" s="108">
        <f t="shared" si="23"/>
        <v>89.260563380281681</v>
      </c>
      <c r="K114" s="108">
        <v>482</v>
      </c>
      <c r="L114" s="32">
        <f t="shared" si="17"/>
        <v>82.960413080895009</v>
      </c>
      <c r="M114" s="173">
        <v>320</v>
      </c>
    </row>
    <row r="115" spans="2:13" s="59" customFormat="1" ht="19.149999999999999" hidden="1" customHeight="1" outlineLevel="2" x14ac:dyDescent="0.25">
      <c r="B115" s="111" t="s">
        <v>84</v>
      </c>
      <c r="C115" s="112">
        <v>11</v>
      </c>
      <c r="D115" s="108">
        <v>419</v>
      </c>
      <c r="E115" s="108">
        <f t="shared" si="22"/>
        <v>428</v>
      </c>
      <c r="F115" s="158" t="s">
        <v>72</v>
      </c>
      <c r="G115" s="108">
        <v>419</v>
      </c>
      <c r="H115" s="108">
        <v>9</v>
      </c>
      <c r="I115" s="108">
        <v>270</v>
      </c>
      <c r="J115" s="108">
        <f t="shared" si="23"/>
        <v>64.439140811455843</v>
      </c>
      <c r="K115" s="108">
        <v>270</v>
      </c>
      <c r="L115" s="32">
        <f t="shared" si="17"/>
        <v>63.084112149532714</v>
      </c>
      <c r="M115" s="173">
        <v>0</v>
      </c>
    </row>
    <row r="116" spans="2:13" s="59" customFormat="1" ht="19.149999999999999" hidden="1" customHeight="1" outlineLevel="2" x14ac:dyDescent="0.25">
      <c r="B116" s="111" t="s">
        <v>84</v>
      </c>
      <c r="C116" s="112">
        <v>12</v>
      </c>
      <c r="D116" s="108">
        <v>540</v>
      </c>
      <c r="E116" s="108">
        <f t="shared" si="22"/>
        <v>540</v>
      </c>
      <c r="F116" s="158" t="s">
        <v>73</v>
      </c>
      <c r="G116" s="108">
        <v>540</v>
      </c>
      <c r="H116" s="108">
        <v>0</v>
      </c>
      <c r="I116" s="108">
        <v>490</v>
      </c>
      <c r="J116" s="108">
        <f t="shared" si="23"/>
        <v>90.740740740740748</v>
      </c>
      <c r="K116" s="108">
        <v>490</v>
      </c>
      <c r="L116" s="32">
        <f t="shared" si="17"/>
        <v>90.740740740740748</v>
      </c>
      <c r="M116" s="173">
        <v>0</v>
      </c>
    </row>
    <row r="117" spans="2:13" s="59" customFormat="1" ht="19.149999999999999" hidden="1" customHeight="1" outlineLevel="2" x14ac:dyDescent="0.25">
      <c r="B117" s="111" t="s">
        <v>84</v>
      </c>
      <c r="C117" s="112">
        <v>13</v>
      </c>
      <c r="D117" s="108">
        <v>548</v>
      </c>
      <c r="E117" s="108">
        <f t="shared" si="22"/>
        <v>792</v>
      </c>
      <c r="F117" s="158" t="s">
        <v>115</v>
      </c>
      <c r="G117" s="108">
        <v>548</v>
      </c>
      <c r="H117" s="108">
        <v>244</v>
      </c>
      <c r="I117" s="108">
        <v>492</v>
      </c>
      <c r="J117" s="108">
        <f t="shared" si="23"/>
        <v>89.78102189781022</v>
      </c>
      <c r="K117" s="108">
        <v>718</v>
      </c>
      <c r="L117" s="32">
        <f t="shared" si="17"/>
        <v>90.656565656565661</v>
      </c>
      <c r="M117" s="173">
        <v>230</v>
      </c>
    </row>
    <row r="118" spans="2:13" s="59" customFormat="1" ht="19.149999999999999" hidden="1" customHeight="1" outlineLevel="2" x14ac:dyDescent="0.25">
      <c r="B118" s="111" t="s">
        <v>84</v>
      </c>
      <c r="C118" s="112">
        <v>14</v>
      </c>
      <c r="D118" s="108">
        <v>557</v>
      </c>
      <c r="E118" s="108">
        <f t="shared" si="22"/>
        <v>634</v>
      </c>
      <c r="F118" s="158" t="s">
        <v>73</v>
      </c>
      <c r="G118" s="108">
        <v>557</v>
      </c>
      <c r="H118" s="108">
        <v>77</v>
      </c>
      <c r="I118" s="108">
        <v>557</v>
      </c>
      <c r="J118" s="108">
        <f t="shared" si="23"/>
        <v>100</v>
      </c>
      <c r="K118" s="108">
        <v>297</v>
      </c>
      <c r="L118" s="32">
        <f t="shared" si="17"/>
        <v>46.845425867507885</v>
      </c>
      <c r="M118" s="173">
        <v>0</v>
      </c>
    </row>
    <row r="119" spans="2:13" s="59" customFormat="1" ht="19.149999999999999" hidden="1" customHeight="1" outlineLevel="2" x14ac:dyDescent="0.25">
      <c r="B119" s="111" t="s">
        <v>84</v>
      </c>
      <c r="C119" s="112">
        <v>15</v>
      </c>
      <c r="D119" s="108">
        <v>450</v>
      </c>
      <c r="E119" s="108">
        <f t="shared" si="22"/>
        <v>460</v>
      </c>
      <c r="F119" s="158" t="s">
        <v>72</v>
      </c>
      <c r="G119" s="108">
        <v>450</v>
      </c>
      <c r="H119" s="108">
        <v>10</v>
      </c>
      <c r="I119" s="108">
        <v>348</v>
      </c>
      <c r="J119" s="108">
        <f t="shared" si="23"/>
        <v>77.333333333333329</v>
      </c>
      <c r="K119" s="108">
        <v>311</v>
      </c>
      <c r="L119" s="32">
        <f t="shared" si="17"/>
        <v>67.608695652173907</v>
      </c>
      <c r="M119" s="173">
        <v>98</v>
      </c>
    </row>
    <row r="120" spans="2:13" s="59" customFormat="1" ht="19.149999999999999" hidden="1" customHeight="1" outlineLevel="2" x14ac:dyDescent="0.25">
      <c r="B120" s="111" t="s">
        <v>84</v>
      </c>
      <c r="C120" s="112" t="s">
        <v>14</v>
      </c>
      <c r="D120" s="104"/>
      <c r="E120" s="104">
        <f>G120+H120</f>
        <v>10</v>
      </c>
      <c r="F120" s="160" t="s">
        <v>72</v>
      </c>
      <c r="G120" s="104"/>
      <c r="H120" s="104">
        <v>10</v>
      </c>
      <c r="I120" s="104"/>
      <c r="J120" s="104"/>
      <c r="K120" s="104">
        <v>10</v>
      </c>
      <c r="L120" s="32"/>
      <c r="M120" s="174"/>
    </row>
    <row r="121" spans="2:13" s="59" customFormat="1" ht="19.149999999999999" customHeight="1" outlineLevel="1" collapsed="1" x14ac:dyDescent="0.25">
      <c r="B121" s="113" t="s">
        <v>84</v>
      </c>
      <c r="C121" s="150"/>
      <c r="D121" s="242">
        <f>SUM(D105:D120)</f>
        <v>7463</v>
      </c>
      <c r="E121" s="242">
        <f t="shared" ref="E121:M121" si="24">SUM(E105:E120)</f>
        <v>7932</v>
      </c>
      <c r="F121" s="242">
        <f t="shared" si="24"/>
        <v>0</v>
      </c>
      <c r="G121" s="242">
        <f t="shared" si="24"/>
        <v>7463</v>
      </c>
      <c r="H121" s="242">
        <f t="shared" si="24"/>
        <v>469</v>
      </c>
      <c r="I121" s="242">
        <f t="shared" si="24"/>
        <v>6451</v>
      </c>
      <c r="J121" s="242">
        <f>SUM(J105:J120)/15</f>
        <v>85.937129687608135</v>
      </c>
      <c r="K121" s="242">
        <f t="shared" si="24"/>
        <v>6293</v>
      </c>
      <c r="L121" s="242">
        <f>SUM(L105:L120)/15</f>
        <v>79.108140490613764</v>
      </c>
      <c r="M121" s="246">
        <f t="shared" si="24"/>
        <v>2734</v>
      </c>
    </row>
    <row r="122" spans="2:13" s="59" customFormat="1" ht="19.149999999999999" hidden="1" customHeight="1" outlineLevel="2" thickTop="1" x14ac:dyDescent="0.25">
      <c r="B122" s="111" t="s">
        <v>85</v>
      </c>
      <c r="C122" s="112">
        <v>1</v>
      </c>
      <c r="D122" s="108">
        <v>646</v>
      </c>
      <c r="E122" s="108">
        <f>G122+H122</f>
        <v>909</v>
      </c>
      <c r="F122" s="157" t="s">
        <v>117</v>
      </c>
      <c r="G122" s="108">
        <v>646</v>
      </c>
      <c r="H122" s="108">
        <v>263</v>
      </c>
      <c r="I122" s="108">
        <v>608</v>
      </c>
      <c r="J122" s="108">
        <f>(I122/G122)*100</f>
        <v>94.117647058823522</v>
      </c>
      <c r="K122" s="108">
        <v>842</v>
      </c>
      <c r="L122" s="32">
        <f t="shared" si="17"/>
        <v>92.629262926292625</v>
      </c>
      <c r="M122" s="173">
        <v>968</v>
      </c>
    </row>
    <row r="123" spans="2:13" s="59" customFormat="1" ht="19.149999999999999" hidden="1" customHeight="1" outlineLevel="2" x14ac:dyDescent="0.25">
      <c r="B123" s="111" t="s">
        <v>85</v>
      </c>
      <c r="C123" s="112">
        <v>2</v>
      </c>
      <c r="D123" s="108">
        <v>559</v>
      </c>
      <c r="E123" s="108">
        <f>G123+H123</f>
        <v>572</v>
      </c>
      <c r="F123" s="158" t="s">
        <v>73</v>
      </c>
      <c r="G123" s="108">
        <v>559</v>
      </c>
      <c r="H123" s="108">
        <v>13</v>
      </c>
      <c r="I123" s="108">
        <v>526</v>
      </c>
      <c r="J123" s="108">
        <f>(I123/G123)*100</f>
        <v>94.096601073345255</v>
      </c>
      <c r="K123" s="108">
        <v>539</v>
      </c>
      <c r="L123" s="32">
        <f t="shared" si="17"/>
        <v>94.230769230769226</v>
      </c>
      <c r="M123" s="173">
        <v>0</v>
      </c>
    </row>
    <row r="124" spans="2:13" s="59" customFormat="1" ht="19.149999999999999" hidden="1" customHeight="1" outlineLevel="2" x14ac:dyDescent="0.25">
      <c r="B124" s="111" t="s">
        <v>85</v>
      </c>
      <c r="C124" s="112">
        <v>3</v>
      </c>
      <c r="D124" s="108">
        <v>652</v>
      </c>
      <c r="E124" s="108">
        <f t="shared" ref="E124:E130" si="25">G124+H124</f>
        <v>690</v>
      </c>
      <c r="F124" s="158" t="s">
        <v>72</v>
      </c>
      <c r="G124" s="108">
        <v>652</v>
      </c>
      <c r="H124" s="108">
        <v>38</v>
      </c>
      <c r="I124" s="108">
        <v>652</v>
      </c>
      <c r="J124" s="108">
        <f t="shared" ref="J124:J130" si="26">(I124/G124)*100</f>
        <v>100</v>
      </c>
      <c r="K124" s="108">
        <v>674</v>
      </c>
      <c r="L124" s="32">
        <f t="shared" si="17"/>
        <v>97.681159420289859</v>
      </c>
      <c r="M124" s="173">
        <v>0</v>
      </c>
    </row>
    <row r="125" spans="2:13" s="59" customFormat="1" ht="19.149999999999999" hidden="1" customHeight="1" outlineLevel="2" x14ac:dyDescent="0.25">
      <c r="B125" s="111" t="s">
        <v>85</v>
      </c>
      <c r="C125" s="112">
        <v>4</v>
      </c>
      <c r="D125" s="108">
        <v>534</v>
      </c>
      <c r="E125" s="108">
        <f t="shared" si="25"/>
        <v>548</v>
      </c>
      <c r="F125" s="158" t="s">
        <v>72</v>
      </c>
      <c r="G125" s="108">
        <v>534</v>
      </c>
      <c r="H125" s="108">
        <v>14</v>
      </c>
      <c r="I125" s="108">
        <v>449</v>
      </c>
      <c r="J125" s="108">
        <f t="shared" si="26"/>
        <v>84.082397003745328</v>
      </c>
      <c r="K125" s="108">
        <v>438</v>
      </c>
      <c r="L125" s="32">
        <f t="shared" si="17"/>
        <v>79.927007299270073</v>
      </c>
      <c r="M125" s="173">
        <v>0</v>
      </c>
    </row>
    <row r="126" spans="2:13" s="59" customFormat="1" ht="19.149999999999999" hidden="1" customHeight="1" outlineLevel="2" x14ac:dyDescent="0.25">
      <c r="B126" s="111" t="s">
        <v>85</v>
      </c>
      <c r="C126" s="112">
        <v>5</v>
      </c>
      <c r="D126" s="108">
        <v>525</v>
      </c>
      <c r="E126" s="108">
        <f t="shared" si="25"/>
        <v>525</v>
      </c>
      <c r="F126" s="158" t="s">
        <v>72</v>
      </c>
      <c r="G126" s="108">
        <v>525</v>
      </c>
      <c r="H126" s="108">
        <v>0</v>
      </c>
      <c r="I126" s="108">
        <v>415</v>
      </c>
      <c r="J126" s="108">
        <f t="shared" si="26"/>
        <v>79.047619047619051</v>
      </c>
      <c r="K126" s="108">
        <v>380</v>
      </c>
      <c r="L126" s="32">
        <f t="shared" si="17"/>
        <v>72.38095238095238</v>
      </c>
      <c r="M126" s="173">
        <v>25</v>
      </c>
    </row>
    <row r="127" spans="2:13" s="59" customFormat="1" ht="19.149999999999999" hidden="1" customHeight="1" outlineLevel="2" x14ac:dyDescent="0.25">
      <c r="B127" s="111" t="s">
        <v>85</v>
      </c>
      <c r="C127" s="112">
        <v>6</v>
      </c>
      <c r="D127" s="108">
        <v>570</v>
      </c>
      <c r="E127" s="108">
        <f t="shared" si="25"/>
        <v>582</v>
      </c>
      <c r="F127" s="162" t="s">
        <v>72</v>
      </c>
      <c r="G127" s="108">
        <v>570</v>
      </c>
      <c r="H127" s="108">
        <v>12</v>
      </c>
      <c r="I127" s="108">
        <v>565</v>
      </c>
      <c r="J127" s="108">
        <f t="shared" si="26"/>
        <v>99.122807017543863</v>
      </c>
      <c r="K127" s="108">
        <v>561</v>
      </c>
      <c r="L127" s="32">
        <f t="shared" si="17"/>
        <v>96.391752577319593</v>
      </c>
      <c r="M127" s="173">
        <v>0</v>
      </c>
    </row>
    <row r="128" spans="2:13" s="59" customFormat="1" ht="19.149999999999999" hidden="1" customHeight="1" outlineLevel="2" x14ac:dyDescent="0.25">
      <c r="B128" s="111" t="s">
        <v>85</v>
      </c>
      <c r="C128" s="112">
        <v>7</v>
      </c>
      <c r="D128" s="108">
        <v>476</v>
      </c>
      <c r="E128" s="108">
        <f t="shared" si="25"/>
        <v>485</v>
      </c>
      <c r="F128" s="158" t="s">
        <v>73</v>
      </c>
      <c r="G128" s="108">
        <v>476</v>
      </c>
      <c r="H128" s="108">
        <v>9</v>
      </c>
      <c r="I128" s="108">
        <v>459</v>
      </c>
      <c r="J128" s="108">
        <f t="shared" si="26"/>
        <v>96.428571428571431</v>
      </c>
      <c r="K128" s="108">
        <v>391</v>
      </c>
      <c r="L128" s="32">
        <f t="shared" si="17"/>
        <v>80.618556701030926</v>
      </c>
      <c r="M128" s="173">
        <v>0</v>
      </c>
    </row>
    <row r="129" spans="2:13" s="59" customFormat="1" ht="19.149999999999999" hidden="1" customHeight="1" outlineLevel="2" x14ac:dyDescent="0.25">
      <c r="B129" s="111" t="s">
        <v>85</v>
      </c>
      <c r="C129" s="112">
        <v>8</v>
      </c>
      <c r="D129" s="108">
        <v>521</v>
      </c>
      <c r="E129" s="108">
        <f t="shared" si="25"/>
        <v>532</v>
      </c>
      <c r="F129" s="158" t="s">
        <v>72</v>
      </c>
      <c r="G129" s="108">
        <v>521</v>
      </c>
      <c r="H129" s="108">
        <v>11</v>
      </c>
      <c r="I129" s="108">
        <v>409</v>
      </c>
      <c r="J129" s="108">
        <f t="shared" si="26"/>
        <v>78.502879078694818</v>
      </c>
      <c r="K129" s="108">
        <v>356</v>
      </c>
      <c r="L129" s="32">
        <f t="shared" si="17"/>
        <v>66.917293233082702</v>
      </c>
      <c r="M129" s="173">
        <v>0</v>
      </c>
    </row>
    <row r="130" spans="2:13" s="59" customFormat="1" ht="19.149999999999999" hidden="1" customHeight="1" outlineLevel="2" x14ac:dyDescent="0.25">
      <c r="B130" s="111" t="s">
        <v>85</v>
      </c>
      <c r="C130" s="112">
        <v>9</v>
      </c>
      <c r="D130" s="108">
        <v>467</v>
      </c>
      <c r="E130" s="108">
        <f t="shared" si="25"/>
        <v>477</v>
      </c>
      <c r="F130" s="158" t="s">
        <v>72</v>
      </c>
      <c r="G130" s="108">
        <v>467</v>
      </c>
      <c r="H130" s="108">
        <v>10</v>
      </c>
      <c r="I130" s="108">
        <v>405</v>
      </c>
      <c r="J130" s="108">
        <f t="shared" si="26"/>
        <v>86.723768736616705</v>
      </c>
      <c r="K130" s="108">
        <v>415</v>
      </c>
      <c r="L130" s="32">
        <f t="shared" si="17"/>
        <v>87.002096436058693</v>
      </c>
      <c r="M130" s="173">
        <v>0</v>
      </c>
    </row>
    <row r="131" spans="2:13" s="59" customFormat="1" ht="19.149999999999999" hidden="1" customHeight="1" outlineLevel="2" x14ac:dyDescent="0.25">
      <c r="B131" s="111" t="s">
        <v>85</v>
      </c>
      <c r="C131" s="112" t="s">
        <v>14</v>
      </c>
      <c r="D131" s="104"/>
      <c r="E131" s="104">
        <v>10</v>
      </c>
      <c r="F131" s="160" t="s">
        <v>72</v>
      </c>
      <c r="G131" s="104"/>
      <c r="H131" s="104">
        <v>10</v>
      </c>
      <c r="I131" s="104"/>
      <c r="J131" s="104"/>
      <c r="K131" s="104">
        <v>10</v>
      </c>
      <c r="L131" s="32"/>
      <c r="M131" s="174"/>
    </row>
    <row r="132" spans="2:13" s="59" customFormat="1" ht="19.149999999999999" customHeight="1" outlineLevel="1" collapsed="1" x14ac:dyDescent="0.25">
      <c r="B132" s="113" t="s">
        <v>85</v>
      </c>
      <c r="C132" s="150"/>
      <c r="D132" s="242">
        <f>SUM(D122:D131)</f>
        <v>4950</v>
      </c>
      <c r="E132" s="242">
        <f t="shared" ref="E132:M132" si="27">SUM(E122:E131)</f>
        <v>5330</v>
      </c>
      <c r="F132" s="242">
        <f t="shared" si="27"/>
        <v>0</v>
      </c>
      <c r="G132" s="242">
        <f t="shared" si="27"/>
        <v>4950</v>
      </c>
      <c r="H132" s="242">
        <f t="shared" si="27"/>
        <v>380</v>
      </c>
      <c r="I132" s="242">
        <f t="shared" si="27"/>
        <v>4488</v>
      </c>
      <c r="J132" s="242">
        <f>SUM(J122:J131)/9</f>
        <v>90.235810049440005</v>
      </c>
      <c r="K132" s="242">
        <f t="shared" si="27"/>
        <v>4606</v>
      </c>
      <c r="L132" s="242">
        <f>SUM(L122:L131)/9</f>
        <v>85.308761133896212</v>
      </c>
      <c r="M132" s="246">
        <f t="shared" si="27"/>
        <v>993</v>
      </c>
    </row>
    <row r="133" spans="2:13" s="59" customFormat="1" ht="19.149999999999999" hidden="1" customHeight="1" outlineLevel="2" thickTop="1" x14ac:dyDescent="0.25">
      <c r="B133" s="111" t="s">
        <v>86</v>
      </c>
      <c r="C133" s="112">
        <v>1</v>
      </c>
      <c r="D133" s="108">
        <v>535</v>
      </c>
      <c r="E133" s="108">
        <f>G133+H133</f>
        <v>546</v>
      </c>
      <c r="F133" s="157" t="s">
        <v>72</v>
      </c>
      <c r="G133" s="108">
        <v>535</v>
      </c>
      <c r="H133" s="108">
        <v>11</v>
      </c>
      <c r="I133" s="108">
        <v>488</v>
      </c>
      <c r="J133" s="108">
        <f>(I133/G133)*100</f>
        <v>91.214953271028037</v>
      </c>
      <c r="K133" s="108">
        <v>499</v>
      </c>
      <c r="L133" s="32">
        <f t="shared" si="17"/>
        <v>91.391941391941387</v>
      </c>
      <c r="M133" s="173">
        <v>460</v>
      </c>
    </row>
    <row r="134" spans="2:13" s="59" customFormat="1" ht="19.149999999999999" hidden="1" customHeight="1" outlineLevel="2" x14ac:dyDescent="0.25">
      <c r="B134" s="111" t="s">
        <v>86</v>
      </c>
      <c r="C134" s="112">
        <v>2</v>
      </c>
      <c r="D134" s="108">
        <v>599</v>
      </c>
      <c r="E134" s="108">
        <f>G134+H134</f>
        <v>611</v>
      </c>
      <c r="F134" s="158" t="s">
        <v>72</v>
      </c>
      <c r="G134" s="108">
        <v>599</v>
      </c>
      <c r="H134" s="108">
        <v>12</v>
      </c>
      <c r="I134" s="108">
        <v>463</v>
      </c>
      <c r="J134" s="108">
        <f>(I134/G134)*100</f>
        <v>77.295492487479137</v>
      </c>
      <c r="K134" s="108">
        <v>300</v>
      </c>
      <c r="L134" s="32">
        <f t="shared" si="17"/>
        <v>49.099836333878891</v>
      </c>
      <c r="M134" s="173">
        <v>0</v>
      </c>
    </row>
    <row r="135" spans="2:13" s="59" customFormat="1" ht="19.149999999999999" hidden="1" customHeight="1" outlineLevel="2" x14ac:dyDescent="0.25">
      <c r="B135" s="111" t="s">
        <v>86</v>
      </c>
      <c r="C135" s="112">
        <v>3</v>
      </c>
      <c r="D135" s="108">
        <v>563</v>
      </c>
      <c r="E135" s="108">
        <f t="shared" ref="E135:E139" si="28">G135+H135</f>
        <v>672</v>
      </c>
      <c r="F135" s="158" t="s">
        <v>121</v>
      </c>
      <c r="G135" s="108">
        <v>563</v>
      </c>
      <c r="H135" s="108">
        <v>109</v>
      </c>
      <c r="I135" s="108">
        <v>480</v>
      </c>
      <c r="J135" s="108">
        <f t="shared" ref="J135:J139" si="29">(I135/G135)*100</f>
        <v>85.257548845470694</v>
      </c>
      <c r="K135" s="108">
        <v>589</v>
      </c>
      <c r="L135" s="32">
        <f t="shared" si="17"/>
        <v>87.648809523809518</v>
      </c>
      <c r="M135" s="173">
        <v>400</v>
      </c>
    </row>
    <row r="136" spans="2:13" s="59" customFormat="1" ht="19.149999999999999" hidden="1" customHeight="1" outlineLevel="2" x14ac:dyDescent="0.25">
      <c r="B136" s="111" t="s">
        <v>86</v>
      </c>
      <c r="C136" s="112">
        <v>4</v>
      </c>
      <c r="D136" s="108">
        <v>505</v>
      </c>
      <c r="E136" s="108">
        <f t="shared" si="28"/>
        <v>518</v>
      </c>
      <c r="F136" s="158" t="s">
        <v>73</v>
      </c>
      <c r="G136" s="108">
        <v>505</v>
      </c>
      <c r="H136" s="108">
        <v>13</v>
      </c>
      <c r="I136" s="108">
        <v>505</v>
      </c>
      <c r="J136" s="108">
        <f t="shared" si="29"/>
        <v>100</v>
      </c>
      <c r="K136" s="108">
        <v>518</v>
      </c>
      <c r="L136" s="32">
        <f t="shared" si="17"/>
        <v>100</v>
      </c>
      <c r="M136" s="173">
        <v>0</v>
      </c>
    </row>
    <row r="137" spans="2:13" s="59" customFormat="1" ht="19.149999999999999" hidden="1" customHeight="1" outlineLevel="2" x14ac:dyDescent="0.25">
      <c r="B137" s="111" t="s">
        <v>86</v>
      </c>
      <c r="C137" s="112">
        <v>5</v>
      </c>
      <c r="D137" s="108">
        <v>535</v>
      </c>
      <c r="E137" s="108">
        <f t="shared" si="28"/>
        <v>549</v>
      </c>
      <c r="F137" s="158" t="s">
        <v>72</v>
      </c>
      <c r="G137" s="108">
        <v>535</v>
      </c>
      <c r="H137" s="108">
        <v>14</v>
      </c>
      <c r="I137" s="108">
        <v>535</v>
      </c>
      <c r="J137" s="108">
        <f t="shared" si="29"/>
        <v>100</v>
      </c>
      <c r="K137" s="108">
        <v>500</v>
      </c>
      <c r="L137" s="32">
        <f t="shared" si="17"/>
        <v>91.074681238615668</v>
      </c>
      <c r="M137" s="173">
        <v>0</v>
      </c>
    </row>
    <row r="138" spans="2:13" s="59" customFormat="1" ht="19.149999999999999" hidden="1" customHeight="1" outlineLevel="2" x14ac:dyDescent="0.25">
      <c r="B138" s="111" t="s">
        <v>86</v>
      </c>
      <c r="C138" s="112">
        <v>6</v>
      </c>
      <c r="D138" s="108">
        <v>561</v>
      </c>
      <c r="E138" s="108">
        <f t="shared" si="28"/>
        <v>572</v>
      </c>
      <c r="F138" s="158" t="s">
        <v>122</v>
      </c>
      <c r="G138" s="108">
        <v>561</v>
      </c>
      <c r="H138" s="108">
        <v>11</v>
      </c>
      <c r="I138" s="108">
        <v>413</v>
      </c>
      <c r="J138" s="108">
        <f t="shared" si="29"/>
        <v>73.618538324420683</v>
      </c>
      <c r="K138" s="108">
        <v>420</v>
      </c>
      <c r="L138" s="32">
        <f t="shared" si="17"/>
        <v>73.426573426573427</v>
      </c>
      <c r="M138" s="173">
        <v>0</v>
      </c>
    </row>
    <row r="139" spans="2:13" s="59" customFormat="1" ht="19.149999999999999" hidden="1" customHeight="1" outlineLevel="2" x14ac:dyDescent="0.25">
      <c r="B139" s="111" t="s">
        <v>86</v>
      </c>
      <c r="C139" s="112">
        <v>7</v>
      </c>
      <c r="D139" s="108">
        <v>489</v>
      </c>
      <c r="E139" s="108">
        <f t="shared" si="28"/>
        <v>499</v>
      </c>
      <c r="F139" s="158" t="s">
        <v>123</v>
      </c>
      <c r="G139" s="108">
        <v>489</v>
      </c>
      <c r="H139" s="108">
        <v>10</v>
      </c>
      <c r="I139" s="108">
        <v>374</v>
      </c>
      <c r="J139" s="108">
        <f t="shared" si="29"/>
        <v>76.482617586912056</v>
      </c>
      <c r="K139" s="108">
        <v>361</v>
      </c>
      <c r="L139" s="32">
        <f t="shared" si="17"/>
        <v>72.344689378757508</v>
      </c>
      <c r="M139" s="173">
        <v>0</v>
      </c>
    </row>
    <row r="140" spans="2:13" s="59" customFormat="1" ht="19.149999999999999" hidden="1" customHeight="1" outlineLevel="2" x14ac:dyDescent="0.25">
      <c r="B140" s="111" t="s">
        <v>86</v>
      </c>
      <c r="C140" s="112" t="s">
        <v>14</v>
      </c>
      <c r="D140" s="104"/>
      <c r="E140" s="104">
        <f>G140+H140</f>
        <v>8</v>
      </c>
      <c r="F140" s="160">
        <v>0</v>
      </c>
      <c r="G140" s="104"/>
      <c r="H140" s="104">
        <v>8</v>
      </c>
      <c r="I140" s="104"/>
      <c r="J140" s="104"/>
      <c r="K140" s="104">
        <v>8</v>
      </c>
      <c r="L140" s="32"/>
      <c r="M140" s="174"/>
    </row>
    <row r="141" spans="2:13" s="59" customFormat="1" ht="19.149999999999999" customHeight="1" outlineLevel="1" collapsed="1" x14ac:dyDescent="0.25">
      <c r="B141" s="113" t="s">
        <v>86</v>
      </c>
      <c r="C141" s="150"/>
      <c r="D141" s="242">
        <f>SUM(D133:D140)</f>
        <v>3787</v>
      </c>
      <c r="E141" s="242">
        <f t="shared" ref="E141:M141" si="30">SUM(E133:E140)</f>
        <v>3975</v>
      </c>
      <c r="F141" s="242">
        <f t="shared" si="30"/>
        <v>0</v>
      </c>
      <c r="G141" s="242">
        <f t="shared" si="30"/>
        <v>3787</v>
      </c>
      <c r="H141" s="242">
        <f t="shared" si="30"/>
        <v>188</v>
      </c>
      <c r="I141" s="242">
        <f t="shared" si="30"/>
        <v>3258</v>
      </c>
      <c r="J141" s="242">
        <f>SUM(J133:J140)/7</f>
        <v>86.267021502187234</v>
      </c>
      <c r="K141" s="242">
        <f t="shared" si="30"/>
        <v>3195</v>
      </c>
      <c r="L141" s="242">
        <f>SUM(L133:L140)/7</f>
        <v>80.71236161336806</v>
      </c>
      <c r="M141" s="246">
        <f t="shared" si="30"/>
        <v>860</v>
      </c>
    </row>
    <row r="142" spans="2:13" s="59" customFormat="1" ht="19.149999999999999" hidden="1" customHeight="1" outlineLevel="2" thickTop="1" x14ac:dyDescent="0.25">
      <c r="B142" s="111" t="s">
        <v>87</v>
      </c>
      <c r="C142" s="112">
        <v>1</v>
      </c>
      <c r="D142" s="108">
        <v>487</v>
      </c>
      <c r="E142" s="108">
        <f>G142+H142</f>
        <v>500</v>
      </c>
      <c r="F142" s="157" t="s">
        <v>72</v>
      </c>
      <c r="G142" s="108">
        <v>487</v>
      </c>
      <c r="H142" s="108">
        <v>13</v>
      </c>
      <c r="I142" s="108">
        <v>437</v>
      </c>
      <c r="J142" s="108">
        <f>(I142/G142)*100</f>
        <v>89.73305954825463</v>
      </c>
      <c r="K142" s="108">
        <v>450</v>
      </c>
      <c r="L142" s="32">
        <f t="shared" ref="L142:L204" si="31">(K142/E142)*100</f>
        <v>90</v>
      </c>
      <c r="M142" s="173">
        <v>0</v>
      </c>
    </row>
    <row r="143" spans="2:13" s="59" customFormat="1" ht="19.149999999999999" hidden="1" customHeight="1" outlineLevel="2" x14ac:dyDescent="0.25">
      <c r="B143" s="111" t="s">
        <v>87</v>
      </c>
      <c r="C143" s="112">
        <v>2</v>
      </c>
      <c r="D143" s="108">
        <v>452</v>
      </c>
      <c r="E143" s="108">
        <f>G143+H143</f>
        <v>461</v>
      </c>
      <c r="F143" s="158" t="s">
        <v>72</v>
      </c>
      <c r="G143" s="108">
        <v>452</v>
      </c>
      <c r="H143" s="108">
        <v>9</v>
      </c>
      <c r="I143" s="108">
        <v>431</v>
      </c>
      <c r="J143" s="108">
        <f>(I143/G143)*100</f>
        <v>95.353982300884951</v>
      </c>
      <c r="K143" s="108">
        <v>400</v>
      </c>
      <c r="L143" s="32">
        <f t="shared" si="31"/>
        <v>86.767895878524953</v>
      </c>
      <c r="M143" s="173">
        <v>120</v>
      </c>
    </row>
    <row r="144" spans="2:13" s="59" customFormat="1" ht="19.149999999999999" hidden="1" customHeight="1" outlineLevel="2" x14ac:dyDescent="0.25">
      <c r="B144" s="111" t="s">
        <v>87</v>
      </c>
      <c r="C144" s="112">
        <v>3</v>
      </c>
      <c r="D144" s="108">
        <v>556</v>
      </c>
      <c r="E144" s="108">
        <f t="shared" ref="E144:E161" si="32">G144+H144</f>
        <v>569</v>
      </c>
      <c r="F144" s="158" t="s">
        <v>110</v>
      </c>
      <c r="G144" s="108">
        <v>556</v>
      </c>
      <c r="H144" s="108">
        <v>13</v>
      </c>
      <c r="I144" s="108">
        <v>518</v>
      </c>
      <c r="J144" s="108">
        <f t="shared" ref="J144:J161" si="33">(I144/G144)*100</f>
        <v>93.165467625899282</v>
      </c>
      <c r="K144" s="108">
        <v>527</v>
      </c>
      <c r="L144" s="32">
        <f t="shared" si="31"/>
        <v>92.618629173989447</v>
      </c>
      <c r="M144" s="173">
        <v>0</v>
      </c>
    </row>
    <row r="145" spans="2:13" s="59" customFormat="1" ht="19.149999999999999" hidden="1" customHeight="1" outlineLevel="2" x14ac:dyDescent="0.25">
      <c r="B145" s="111" t="s">
        <v>87</v>
      </c>
      <c r="C145" s="112">
        <v>4</v>
      </c>
      <c r="D145" s="108">
        <v>449</v>
      </c>
      <c r="E145" s="108">
        <f t="shared" si="32"/>
        <v>460</v>
      </c>
      <c r="F145" s="158" t="s">
        <v>73</v>
      </c>
      <c r="G145" s="108">
        <v>449</v>
      </c>
      <c r="H145" s="108">
        <v>11</v>
      </c>
      <c r="I145" s="108">
        <v>440</v>
      </c>
      <c r="J145" s="108">
        <f t="shared" si="33"/>
        <v>97.995545657015597</v>
      </c>
      <c r="K145" s="108">
        <v>444</v>
      </c>
      <c r="L145" s="32">
        <f t="shared" si="31"/>
        <v>96.521739130434781</v>
      </c>
      <c r="M145" s="173">
        <v>35</v>
      </c>
    </row>
    <row r="146" spans="2:13" s="59" customFormat="1" ht="19.149999999999999" hidden="1" customHeight="1" outlineLevel="2" x14ac:dyDescent="0.25">
      <c r="B146" s="111" t="s">
        <v>87</v>
      </c>
      <c r="C146" s="112">
        <v>5</v>
      </c>
      <c r="D146" s="108">
        <v>474</v>
      </c>
      <c r="E146" s="108">
        <f t="shared" si="32"/>
        <v>476</v>
      </c>
      <c r="F146" s="158" t="s">
        <v>72</v>
      </c>
      <c r="G146" s="108">
        <v>474</v>
      </c>
      <c r="H146" s="108">
        <v>2</v>
      </c>
      <c r="I146" s="108">
        <v>474</v>
      </c>
      <c r="J146" s="108">
        <f t="shared" si="33"/>
        <v>100</v>
      </c>
      <c r="K146" s="108">
        <v>469</v>
      </c>
      <c r="L146" s="32">
        <f t="shared" si="31"/>
        <v>98.529411764705884</v>
      </c>
      <c r="M146" s="173">
        <v>0</v>
      </c>
    </row>
    <row r="147" spans="2:13" s="59" customFormat="1" ht="19.149999999999999" hidden="1" customHeight="1" outlineLevel="2" x14ac:dyDescent="0.25">
      <c r="B147" s="111" t="s">
        <v>87</v>
      </c>
      <c r="C147" s="112">
        <v>6</v>
      </c>
      <c r="D147" s="108">
        <v>503</v>
      </c>
      <c r="E147" s="108">
        <f t="shared" si="32"/>
        <v>507</v>
      </c>
      <c r="F147" s="158" t="s">
        <v>73</v>
      </c>
      <c r="G147" s="108">
        <v>503</v>
      </c>
      <c r="H147" s="108">
        <v>4</v>
      </c>
      <c r="I147" s="108">
        <v>503</v>
      </c>
      <c r="J147" s="108">
        <f t="shared" si="33"/>
        <v>100</v>
      </c>
      <c r="K147" s="108">
        <v>504</v>
      </c>
      <c r="L147" s="32">
        <f t="shared" si="31"/>
        <v>99.408284023668642</v>
      </c>
      <c r="M147" s="173">
        <v>0</v>
      </c>
    </row>
    <row r="148" spans="2:13" s="59" customFormat="1" ht="19.149999999999999" hidden="1" customHeight="1" outlineLevel="2" x14ac:dyDescent="0.25">
      <c r="B148" s="111" t="s">
        <v>87</v>
      </c>
      <c r="C148" s="112">
        <v>7</v>
      </c>
      <c r="D148" s="108">
        <v>379</v>
      </c>
      <c r="E148" s="108">
        <f t="shared" si="32"/>
        <v>387</v>
      </c>
      <c r="F148" s="158" t="s">
        <v>72</v>
      </c>
      <c r="G148" s="108">
        <v>379</v>
      </c>
      <c r="H148" s="108">
        <v>8</v>
      </c>
      <c r="I148" s="108">
        <v>374</v>
      </c>
      <c r="J148" s="108">
        <f t="shared" si="33"/>
        <v>98.68073878627969</v>
      </c>
      <c r="K148" s="108">
        <v>315</v>
      </c>
      <c r="L148" s="32">
        <f t="shared" si="31"/>
        <v>81.395348837209298</v>
      </c>
      <c r="M148" s="173">
        <v>326</v>
      </c>
    </row>
    <row r="149" spans="2:13" s="59" customFormat="1" ht="19.149999999999999" hidden="1" customHeight="1" outlineLevel="2" x14ac:dyDescent="0.25">
      <c r="B149" s="111" t="s">
        <v>87</v>
      </c>
      <c r="C149" s="112">
        <v>8</v>
      </c>
      <c r="D149" s="108">
        <v>606</v>
      </c>
      <c r="E149" s="108">
        <f t="shared" si="32"/>
        <v>606</v>
      </c>
      <c r="F149" s="158" t="s">
        <v>72</v>
      </c>
      <c r="G149" s="108">
        <v>606</v>
      </c>
      <c r="H149" s="108">
        <v>0</v>
      </c>
      <c r="I149" s="108">
        <v>430</v>
      </c>
      <c r="J149" s="108">
        <f t="shared" si="33"/>
        <v>70.957095709570964</v>
      </c>
      <c r="K149" s="108">
        <v>427</v>
      </c>
      <c r="L149" s="32">
        <f t="shared" si="31"/>
        <v>70.462046204620464</v>
      </c>
      <c r="M149" s="173">
        <v>0</v>
      </c>
    </row>
    <row r="150" spans="2:13" s="59" customFormat="1" ht="19.149999999999999" hidden="1" customHeight="1" outlineLevel="2" x14ac:dyDescent="0.25">
      <c r="B150" s="111" t="s">
        <v>87</v>
      </c>
      <c r="C150" s="112">
        <v>9</v>
      </c>
      <c r="D150" s="108">
        <v>501</v>
      </c>
      <c r="E150" s="108">
        <f t="shared" si="32"/>
        <v>508</v>
      </c>
      <c r="F150" s="158" t="s">
        <v>73</v>
      </c>
      <c r="G150" s="108">
        <v>501</v>
      </c>
      <c r="H150" s="108">
        <v>7</v>
      </c>
      <c r="I150" s="108">
        <v>468</v>
      </c>
      <c r="J150" s="108">
        <f t="shared" si="33"/>
        <v>93.41317365269461</v>
      </c>
      <c r="K150" s="108">
        <v>327</v>
      </c>
      <c r="L150" s="32">
        <f t="shared" si="31"/>
        <v>64.370078740157481</v>
      </c>
      <c r="M150" s="173">
        <v>100</v>
      </c>
    </row>
    <row r="151" spans="2:13" s="59" customFormat="1" ht="19.149999999999999" hidden="1" customHeight="1" outlineLevel="2" x14ac:dyDescent="0.25">
      <c r="B151" s="111" t="s">
        <v>87</v>
      </c>
      <c r="C151" s="112">
        <v>10</v>
      </c>
      <c r="D151" s="108">
        <v>455</v>
      </c>
      <c r="E151" s="108">
        <f t="shared" si="32"/>
        <v>464</v>
      </c>
      <c r="F151" s="158" t="s">
        <v>72</v>
      </c>
      <c r="G151" s="108">
        <v>455</v>
      </c>
      <c r="H151" s="108">
        <v>9</v>
      </c>
      <c r="I151" s="108">
        <v>426</v>
      </c>
      <c r="J151" s="108">
        <f t="shared" si="33"/>
        <v>93.626373626373621</v>
      </c>
      <c r="K151" s="108">
        <v>409</v>
      </c>
      <c r="L151" s="32">
        <f t="shared" si="31"/>
        <v>88.146551724137936</v>
      </c>
      <c r="M151" s="173">
        <v>0</v>
      </c>
    </row>
    <row r="152" spans="2:13" s="59" customFormat="1" ht="19.149999999999999" hidden="1" customHeight="1" outlineLevel="2" x14ac:dyDescent="0.25">
      <c r="B152" s="111" t="s">
        <v>87</v>
      </c>
      <c r="C152" s="112">
        <v>11</v>
      </c>
      <c r="D152" s="108">
        <v>536</v>
      </c>
      <c r="E152" s="108">
        <f t="shared" si="32"/>
        <v>547</v>
      </c>
      <c r="F152" s="158" t="s">
        <v>72</v>
      </c>
      <c r="G152" s="108">
        <v>536</v>
      </c>
      <c r="H152" s="108">
        <v>11</v>
      </c>
      <c r="I152" s="108">
        <v>509</v>
      </c>
      <c r="J152" s="108">
        <f t="shared" si="33"/>
        <v>94.962686567164184</v>
      </c>
      <c r="K152" s="108">
        <v>463</v>
      </c>
      <c r="L152" s="32">
        <f t="shared" si="31"/>
        <v>84.643510054844612</v>
      </c>
      <c r="M152" s="173">
        <v>0</v>
      </c>
    </row>
    <row r="153" spans="2:13" s="59" customFormat="1" ht="19.149999999999999" hidden="1" customHeight="1" outlineLevel="2" x14ac:dyDescent="0.25">
      <c r="B153" s="111" t="s">
        <v>87</v>
      </c>
      <c r="C153" s="112">
        <v>12</v>
      </c>
      <c r="D153" s="108">
        <v>518</v>
      </c>
      <c r="E153" s="108">
        <f t="shared" si="32"/>
        <v>528</v>
      </c>
      <c r="F153" s="158" t="s">
        <v>72</v>
      </c>
      <c r="G153" s="108">
        <v>518</v>
      </c>
      <c r="H153" s="108">
        <v>10</v>
      </c>
      <c r="I153" s="108">
        <v>494</v>
      </c>
      <c r="J153" s="108">
        <f t="shared" si="33"/>
        <v>95.366795366795358</v>
      </c>
      <c r="K153" s="108">
        <v>504</v>
      </c>
      <c r="L153" s="32">
        <f t="shared" si="31"/>
        <v>95.454545454545453</v>
      </c>
      <c r="M153" s="173">
        <v>0</v>
      </c>
    </row>
    <row r="154" spans="2:13" s="59" customFormat="1" ht="19.149999999999999" hidden="1" customHeight="1" outlineLevel="2" x14ac:dyDescent="0.25">
      <c r="B154" s="111" t="s">
        <v>87</v>
      </c>
      <c r="C154" s="112">
        <v>13</v>
      </c>
      <c r="D154" s="108">
        <v>450</v>
      </c>
      <c r="E154" s="108">
        <f t="shared" si="32"/>
        <v>481</v>
      </c>
      <c r="F154" s="158" t="s">
        <v>73</v>
      </c>
      <c r="G154" s="108">
        <v>450</v>
      </c>
      <c r="H154" s="108">
        <v>31</v>
      </c>
      <c r="I154" s="108">
        <v>450</v>
      </c>
      <c r="J154" s="108">
        <f t="shared" si="33"/>
        <v>100</v>
      </c>
      <c r="K154" s="108">
        <v>479</v>
      </c>
      <c r="L154" s="32">
        <f t="shared" si="31"/>
        <v>99.584199584199581</v>
      </c>
      <c r="M154" s="173">
        <v>0</v>
      </c>
    </row>
    <row r="155" spans="2:13" s="59" customFormat="1" ht="19.149999999999999" hidden="1" customHeight="1" outlineLevel="2" x14ac:dyDescent="0.25">
      <c r="B155" s="111" t="s">
        <v>87</v>
      </c>
      <c r="C155" s="112">
        <v>14</v>
      </c>
      <c r="D155" s="108">
        <v>539</v>
      </c>
      <c r="E155" s="108">
        <f t="shared" si="32"/>
        <v>551</v>
      </c>
      <c r="F155" s="158" t="s">
        <v>72</v>
      </c>
      <c r="G155" s="108">
        <v>539</v>
      </c>
      <c r="H155" s="108">
        <v>12</v>
      </c>
      <c r="I155" s="108">
        <v>393</v>
      </c>
      <c r="J155" s="108">
        <f t="shared" si="33"/>
        <v>72.912801484230059</v>
      </c>
      <c r="K155" s="108">
        <v>405</v>
      </c>
      <c r="L155" s="32">
        <f t="shared" si="31"/>
        <v>73.502722323048999</v>
      </c>
      <c r="M155" s="173">
        <v>0</v>
      </c>
    </row>
    <row r="156" spans="2:13" s="59" customFormat="1" ht="19.149999999999999" hidden="1" customHeight="1" outlineLevel="2" x14ac:dyDescent="0.25">
      <c r="B156" s="111" t="s">
        <v>87</v>
      </c>
      <c r="C156" s="112">
        <v>15</v>
      </c>
      <c r="D156" s="108">
        <v>528</v>
      </c>
      <c r="E156" s="108">
        <f t="shared" si="32"/>
        <v>540</v>
      </c>
      <c r="F156" s="158" t="s">
        <v>72</v>
      </c>
      <c r="G156" s="108">
        <v>528</v>
      </c>
      <c r="H156" s="108">
        <v>12</v>
      </c>
      <c r="I156" s="108">
        <v>480</v>
      </c>
      <c r="J156" s="108">
        <f t="shared" si="33"/>
        <v>90.909090909090907</v>
      </c>
      <c r="K156" s="108">
        <v>490</v>
      </c>
      <c r="L156" s="32">
        <f t="shared" si="31"/>
        <v>90.740740740740748</v>
      </c>
      <c r="M156" s="173">
        <v>0</v>
      </c>
    </row>
    <row r="157" spans="2:13" s="59" customFormat="1" ht="19.149999999999999" hidden="1" customHeight="1" outlineLevel="2" x14ac:dyDescent="0.25">
      <c r="B157" s="111" t="s">
        <v>87</v>
      </c>
      <c r="C157" s="112">
        <v>16</v>
      </c>
      <c r="D157" s="108">
        <v>459</v>
      </c>
      <c r="E157" s="108">
        <f t="shared" si="32"/>
        <v>465</v>
      </c>
      <c r="F157" s="158" t="s">
        <v>73</v>
      </c>
      <c r="G157" s="108">
        <v>459</v>
      </c>
      <c r="H157" s="108">
        <v>6</v>
      </c>
      <c r="I157" s="108">
        <v>459</v>
      </c>
      <c r="J157" s="108">
        <f t="shared" si="33"/>
        <v>100</v>
      </c>
      <c r="K157" s="108">
        <v>465</v>
      </c>
      <c r="L157" s="32">
        <f t="shared" si="31"/>
        <v>100</v>
      </c>
      <c r="M157" s="173">
        <v>0</v>
      </c>
    </row>
    <row r="158" spans="2:13" s="59" customFormat="1" ht="19.149999999999999" hidden="1" customHeight="1" outlineLevel="2" x14ac:dyDescent="0.25">
      <c r="B158" s="111" t="s">
        <v>87</v>
      </c>
      <c r="C158" s="112">
        <v>17</v>
      </c>
      <c r="D158" s="108">
        <v>443</v>
      </c>
      <c r="E158" s="108">
        <f t="shared" si="32"/>
        <v>452</v>
      </c>
      <c r="F158" s="158" t="s">
        <v>72</v>
      </c>
      <c r="G158" s="108">
        <v>443</v>
      </c>
      <c r="H158" s="108">
        <v>9</v>
      </c>
      <c r="I158" s="108">
        <v>434</v>
      </c>
      <c r="J158" s="108">
        <f t="shared" si="33"/>
        <v>97.968397291196382</v>
      </c>
      <c r="K158" s="108">
        <v>395</v>
      </c>
      <c r="L158" s="32">
        <f t="shared" si="31"/>
        <v>87.389380530973455</v>
      </c>
      <c r="M158" s="173">
        <v>0</v>
      </c>
    </row>
    <row r="159" spans="2:13" s="59" customFormat="1" ht="19.149999999999999" hidden="1" customHeight="1" outlineLevel="2" x14ac:dyDescent="0.25">
      <c r="B159" s="111" t="s">
        <v>87</v>
      </c>
      <c r="C159" s="112">
        <v>18</v>
      </c>
      <c r="D159" s="108">
        <v>517</v>
      </c>
      <c r="E159" s="108">
        <f t="shared" si="32"/>
        <v>528</v>
      </c>
      <c r="F159" s="158" t="s">
        <v>72</v>
      </c>
      <c r="G159" s="108">
        <v>517</v>
      </c>
      <c r="H159" s="108">
        <v>11</v>
      </c>
      <c r="I159" s="108">
        <v>517</v>
      </c>
      <c r="J159" s="108">
        <f t="shared" si="33"/>
        <v>100</v>
      </c>
      <c r="K159" s="108">
        <v>528</v>
      </c>
      <c r="L159" s="32">
        <f t="shared" si="31"/>
        <v>100</v>
      </c>
      <c r="M159" s="173">
        <v>40</v>
      </c>
    </row>
    <row r="160" spans="2:13" s="59" customFormat="1" ht="19.149999999999999" hidden="1" customHeight="1" outlineLevel="2" x14ac:dyDescent="0.25">
      <c r="B160" s="111" t="s">
        <v>87</v>
      </c>
      <c r="C160" s="112">
        <v>19</v>
      </c>
      <c r="D160" s="108">
        <v>535</v>
      </c>
      <c r="E160" s="108">
        <f t="shared" si="32"/>
        <v>547</v>
      </c>
      <c r="F160" s="158" t="s">
        <v>73</v>
      </c>
      <c r="G160" s="108">
        <v>535</v>
      </c>
      <c r="H160" s="108">
        <v>12</v>
      </c>
      <c r="I160" s="108">
        <v>535</v>
      </c>
      <c r="J160" s="108">
        <f t="shared" si="33"/>
        <v>100</v>
      </c>
      <c r="K160" s="108">
        <v>547</v>
      </c>
      <c r="L160" s="32">
        <f t="shared" si="31"/>
        <v>100</v>
      </c>
      <c r="M160" s="173">
        <v>0</v>
      </c>
    </row>
    <row r="161" spans="2:13" s="59" customFormat="1" ht="19.149999999999999" hidden="1" customHeight="1" outlineLevel="2" x14ac:dyDescent="0.25">
      <c r="B161" s="111" t="s">
        <v>87</v>
      </c>
      <c r="C161" s="112">
        <v>20</v>
      </c>
      <c r="D161" s="108">
        <v>421</v>
      </c>
      <c r="E161" s="108">
        <f t="shared" si="32"/>
        <v>429</v>
      </c>
      <c r="F161" s="158" t="s">
        <v>72</v>
      </c>
      <c r="G161" s="108">
        <v>421</v>
      </c>
      <c r="H161" s="108">
        <v>8</v>
      </c>
      <c r="I161" s="108">
        <v>407</v>
      </c>
      <c r="J161" s="108">
        <f t="shared" si="33"/>
        <v>96.674584323040378</v>
      </c>
      <c r="K161" s="108">
        <v>414</v>
      </c>
      <c r="L161" s="32">
        <f t="shared" si="31"/>
        <v>96.503496503496507</v>
      </c>
      <c r="M161" s="173">
        <v>0</v>
      </c>
    </row>
    <row r="162" spans="2:13" s="59" customFormat="1" ht="19.149999999999999" hidden="1" customHeight="1" outlineLevel="2" x14ac:dyDescent="0.25">
      <c r="B162" s="111" t="s">
        <v>87</v>
      </c>
      <c r="C162" s="112" t="s">
        <v>14</v>
      </c>
      <c r="D162" s="104"/>
      <c r="E162" s="104"/>
      <c r="F162" s="160"/>
      <c r="G162" s="104"/>
      <c r="H162" s="104"/>
      <c r="I162" s="104"/>
      <c r="J162" s="104"/>
      <c r="K162" s="104"/>
      <c r="L162" s="32"/>
      <c r="M162" s="174"/>
    </row>
    <row r="163" spans="2:13" s="59" customFormat="1" ht="19.149999999999999" customHeight="1" outlineLevel="1" collapsed="1" x14ac:dyDescent="0.25">
      <c r="B163" s="113" t="s">
        <v>87</v>
      </c>
      <c r="C163" s="150"/>
      <c r="D163" s="242">
        <f>SUM(D142:D162)</f>
        <v>9808</v>
      </c>
      <c r="E163" s="242">
        <f t="shared" ref="E163:M163" si="34">SUM(E142:E162)</f>
        <v>10006</v>
      </c>
      <c r="F163" s="242">
        <f t="shared" si="34"/>
        <v>0</v>
      </c>
      <c r="G163" s="242">
        <f t="shared" si="34"/>
        <v>9808</v>
      </c>
      <c r="H163" s="242">
        <f t="shared" si="34"/>
        <v>198</v>
      </c>
      <c r="I163" s="242">
        <f t="shared" si="34"/>
        <v>9179</v>
      </c>
      <c r="J163" s="242">
        <f>SUM(J142:J162)/20</f>
        <v>94.085989642424536</v>
      </c>
      <c r="K163" s="242">
        <f t="shared" si="34"/>
        <v>8962</v>
      </c>
      <c r="L163" s="242">
        <f>SUM(L142:L162)/20</f>
        <v>89.801929033464916</v>
      </c>
      <c r="M163" s="246">
        <f t="shared" si="34"/>
        <v>621</v>
      </c>
    </row>
    <row r="164" spans="2:13" s="59" customFormat="1" ht="19.149999999999999" hidden="1" customHeight="1" outlineLevel="2" thickTop="1" x14ac:dyDescent="0.25">
      <c r="B164" s="111" t="s">
        <v>88</v>
      </c>
      <c r="C164" s="112">
        <v>1</v>
      </c>
      <c r="D164" s="108">
        <v>553</v>
      </c>
      <c r="E164" s="108">
        <f>G164+H164</f>
        <v>566</v>
      </c>
      <c r="F164" s="157" t="s">
        <v>72</v>
      </c>
      <c r="G164" s="108">
        <v>553</v>
      </c>
      <c r="H164" s="108">
        <v>13</v>
      </c>
      <c r="I164" s="108">
        <v>472</v>
      </c>
      <c r="J164" s="108">
        <f>(I164/G164)*100</f>
        <v>85.352622061482819</v>
      </c>
      <c r="K164" s="108">
        <v>484</v>
      </c>
      <c r="L164" s="32">
        <f t="shared" si="31"/>
        <v>85.512367491166074</v>
      </c>
      <c r="M164" s="173">
        <v>0</v>
      </c>
    </row>
    <row r="165" spans="2:13" s="59" customFormat="1" ht="19.149999999999999" hidden="1" customHeight="1" outlineLevel="2" x14ac:dyDescent="0.25">
      <c r="B165" s="111" t="s">
        <v>88</v>
      </c>
      <c r="C165" s="112">
        <v>2</v>
      </c>
      <c r="D165" s="108">
        <v>418</v>
      </c>
      <c r="E165" s="108">
        <f>G165+H165</f>
        <v>427</v>
      </c>
      <c r="F165" s="158" t="s">
        <v>72</v>
      </c>
      <c r="G165" s="108">
        <v>418</v>
      </c>
      <c r="H165" s="108">
        <v>9</v>
      </c>
      <c r="I165" s="108">
        <v>380</v>
      </c>
      <c r="J165" s="108">
        <f>(I165/G165)*100</f>
        <v>90.909090909090907</v>
      </c>
      <c r="K165" s="108">
        <v>389</v>
      </c>
      <c r="L165" s="32">
        <f t="shared" si="31"/>
        <v>91.100702576112411</v>
      </c>
      <c r="M165" s="173">
        <v>0</v>
      </c>
    </row>
    <row r="166" spans="2:13" s="59" customFormat="1" ht="19.149999999999999" hidden="1" customHeight="1" outlineLevel="2" x14ac:dyDescent="0.25">
      <c r="B166" s="111" t="s">
        <v>88</v>
      </c>
      <c r="C166" s="112">
        <v>3</v>
      </c>
      <c r="D166" s="108">
        <v>527</v>
      </c>
      <c r="E166" s="108">
        <f t="shared" ref="E166:E204" si="35">G166+H166</f>
        <v>539</v>
      </c>
      <c r="F166" s="158" t="s">
        <v>72</v>
      </c>
      <c r="G166" s="108">
        <v>527</v>
      </c>
      <c r="H166" s="108">
        <v>12</v>
      </c>
      <c r="I166" s="108">
        <v>444</v>
      </c>
      <c r="J166" s="108">
        <f t="shared" ref="J166:J204" si="36">(I166/G166)*100</f>
        <v>84.250474383301707</v>
      </c>
      <c r="K166" s="108">
        <v>440</v>
      </c>
      <c r="L166" s="32">
        <f t="shared" si="31"/>
        <v>81.632653061224488</v>
      </c>
      <c r="M166" s="173">
        <v>16</v>
      </c>
    </row>
    <row r="167" spans="2:13" s="59" customFormat="1" ht="19.149999999999999" hidden="1" customHeight="1" outlineLevel="2" x14ac:dyDescent="0.25">
      <c r="B167" s="111" t="s">
        <v>88</v>
      </c>
      <c r="C167" s="112">
        <v>4</v>
      </c>
      <c r="D167" s="108">
        <v>443</v>
      </c>
      <c r="E167" s="108">
        <f t="shared" si="35"/>
        <v>452</v>
      </c>
      <c r="F167" s="158" t="s">
        <v>72</v>
      </c>
      <c r="G167" s="108">
        <v>443</v>
      </c>
      <c r="H167" s="108">
        <v>9</v>
      </c>
      <c r="I167" s="108">
        <v>406</v>
      </c>
      <c r="J167" s="108">
        <f t="shared" si="36"/>
        <v>91.647855530474047</v>
      </c>
      <c r="K167" s="108">
        <v>341</v>
      </c>
      <c r="L167" s="32">
        <f t="shared" si="31"/>
        <v>75.442477876106196</v>
      </c>
      <c r="M167" s="173">
        <v>30</v>
      </c>
    </row>
    <row r="168" spans="2:13" s="59" customFormat="1" ht="19.149999999999999" hidden="1" customHeight="1" outlineLevel="2" x14ac:dyDescent="0.25">
      <c r="B168" s="111" t="s">
        <v>88</v>
      </c>
      <c r="C168" s="112">
        <v>5</v>
      </c>
      <c r="D168" s="108">
        <v>444</v>
      </c>
      <c r="E168" s="108">
        <f t="shared" si="35"/>
        <v>453</v>
      </c>
      <c r="F168" s="158" t="s">
        <v>72</v>
      </c>
      <c r="G168" s="108">
        <v>444</v>
      </c>
      <c r="H168" s="108">
        <v>9</v>
      </c>
      <c r="I168" s="108">
        <v>440</v>
      </c>
      <c r="J168" s="108">
        <f t="shared" si="36"/>
        <v>99.099099099099092</v>
      </c>
      <c r="K168" s="108">
        <v>440</v>
      </c>
      <c r="L168" s="32">
        <f t="shared" si="31"/>
        <v>97.130242825607056</v>
      </c>
      <c r="M168" s="173">
        <v>0</v>
      </c>
    </row>
    <row r="169" spans="2:13" s="59" customFormat="1" ht="19.149999999999999" hidden="1" customHeight="1" outlineLevel="2" x14ac:dyDescent="0.25">
      <c r="B169" s="111" t="s">
        <v>88</v>
      </c>
      <c r="C169" s="112">
        <v>6</v>
      </c>
      <c r="D169" s="108">
        <v>460</v>
      </c>
      <c r="E169" s="108">
        <f t="shared" si="35"/>
        <v>474</v>
      </c>
      <c r="F169" s="158" t="s">
        <v>72</v>
      </c>
      <c r="G169" s="108">
        <v>460</v>
      </c>
      <c r="H169" s="108">
        <v>14</v>
      </c>
      <c r="I169" s="108">
        <v>225</v>
      </c>
      <c r="J169" s="108">
        <f t="shared" si="36"/>
        <v>48.913043478260867</v>
      </c>
      <c r="K169" s="108">
        <v>239</v>
      </c>
      <c r="L169" s="32">
        <f t="shared" si="31"/>
        <v>50.42194092827004</v>
      </c>
      <c r="M169" s="173">
        <v>239</v>
      </c>
    </row>
    <row r="170" spans="2:13" s="59" customFormat="1" ht="19.149999999999999" hidden="1" customHeight="1" outlineLevel="2" x14ac:dyDescent="0.25">
      <c r="B170" s="111" t="s">
        <v>88</v>
      </c>
      <c r="C170" s="112">
        <v>7</v>
      </c>
      <c r="D170" s="108">
        <v>498</v>
      </c>
      <c r="E170" s="108">
        <f t="shared" si="35"/>
        <v>510</v>
      </c>
      <c r="F170" s="158" t="s">
        <v>72</v>
      </c>
      <c r="G170" s="108">
        <v>498</v>
      </c>
      <c r="H170" s="108">
        <v>12</v>
      </c>
      <c r="I170" s="108">
        <v>458</v>
      </c>
      <c r="J170" s="108">
        <f t="shared" si="36"/>
        <v>91.967871485943775</v>
      </c>
      <c r="K170" s="108">
        <v>440</v>
      </c>
      <c r="L170" s="32">
        <f t="shared" si="31"/>
        <v>86.274509803921575</v>
      </c>
      <c r="M170" s="173">
        <v>30</v>
      </c>
    </row>
    <row r="171" spans="2:13" s="59" customFormat="1" ht="19.149999999999999" hidden="1" customHeight="1" outlineLevel="2" x14ac:dyDescent="0.25">
      <c r="B171" s="111" t="s">
        <v>88</v>
      </c>
      <c r="C171" s="112">
        <v>8</v>
      </c>
      <c r="D171" s="108">
        <v>399</v>
      </c>
      <c r="E171" s="108">
        <f t="shared" si="35"/>
        <v>407</v>
      </c>
      <c r="F171" s="158" t="s">
        <v>72</v>
      </c>
      <c r="G171" s="108">
        <v>399</v>
      </c>
      <c r="H171" s="108">
        <v>8</v>
      </c>
      <c r="I171" s="108">
        <v>399</v>
      </c>
      <c r="J171" s="108">
        <f t="shared" si="36"/>
        <v>100</v>
      </c>
      <c r="K171" s="108">
        <v>401</v>
      </c>
      <c r="L171" s="32">
        <f t="shared" si="31"/>
        <v>98.525798525798521</v>
      </c>
      <c r="M171" s="173">
        <v>0</v>
      </c>
    </row>
    <row r="172" spans="2:13" s="59" customFormat="1" ht="19.149999999999999" hidden="1" customHeight="1" outlineLevel="2" x14ac:dyDescent="0.25">
      <c r="B172" s="111" t="s">
        <v>88</v>
      </c>
      <c r="C172" s="112">
        <v>9</v>
      </c>
      <c r="D172" s="108">
        <v>479</v>
      </c>
      <c r="E172" s="108">
        <f t="shared" si="35"/>
        <v>489</v>
      </c>
      <c r="F172" s="158" t="s">
        <v>73</v>
      </c>
      <c r="G172" s="108">
        <v>479</v>
      </c>
      <c r="H172" s="108">
        <v>10</v>
      </c>
      <c r="I172" s="108">
        <v>450</v>
      </c>
      <c r="J172" s="108">
        <f t="shared" si="36"/>
        <v>93.94572025052193</v>
      </c>
      <c r="K172" s="108">
        <v>90</v>
      </c>
      <c r="L172" s="32">
        <f t="shared" si="31"/>
        <v>18.404907975460123</v>
      </c>
      <c r="M172" s="173">
        <v>0</v>
      </c>
    </row>
    <row r="173" spans="2:13" s="59" customFormat="1" ht="19.149999999999999" hidden="1" customHeight="1" outlineLevel="2" x14ac:dyDescent="0.25">
      <c r="B173" s="111" t="s">
        <v>88</v>
      </c>
      <c r="C173" s="112">
        <v>10</v>
      </c>
      <c r="D173" s="108">
        <v>419</v>
      </c>
      <c r="E173" s="108">
        <f t="shared" si="35"/>
        <v>468</v>
      </c>
      <c r="F173" s="158" t="s">
        <v>73</v>
      </c>
      <c r="G173" s="108">
        <v>419</v>
      </c>
      <c r="H173" s="108">
        <v>49</v>
      </c>
      <c r="I173" s="108">
        <v>349</v>
      </c>
      <c r="J173" s="108">
        <f t="shared" si="36"/>
        <v>83.293556085918851</v>
      </c>
      <c r="K173" s="108">
        <v>398</v>
      </c>
      <c r="L173" s="32">
        <f t="shared" si="31"/>
        <v>85.042735042735046</v>
      </c>
      <c r="M173" s="173">
        <v>0</v>
      </c>
    </row>
    <row r="174" spans="2:13" s="59" customFormat="1" ht="19.149999999999999" hidden="1" customHeight="1" outlineLevel="2" x14ac:dyDescent="0.25">
      <c r="B174" s="111" t="s">
        <v>88</v>
      </c>
      <c r="C174" s="112">
        <v>11</v>
      </c>
      <c r="D174" s="108">
        <v>445</v>
      </c>
      <c r="E174" s="108">
        <f t="shared" si="35"/>
        <v>455</v>
      </c>
      <c r="F174" s="158" t="s">
        <v>73</v>
      </c>
      <c r="G174" s="108">
        <v>445</v>
      </c>
      <c r="H174" s="108">
        <v>10</v>
      </c>
      <c r="I174" s="108">
        <v>406</v>
      </c>
      <c r="J174" s="108">
        <f t="shared" si="36"/>
        <v>91.235955056179776</v>
      </c>
      <c r="K174" s="108">
        <v>0</v>
      </c>
      <c r="L174" s="32">
        <f t="shared" si="31"/>
        <v>0</v>
      </c>
      <c r="M174" s="173">
        <v>0</v>
      </c>
    </row>
    <row r="175" spans="2:13" s="59" customFormat="1" ht="19.149999999999999" hidden="1" customHeight="1" outlineLevel="2" x14ac:dyDescent="0.25">
      <c r="B175" s="111" t="s">
        <v>88</v>
      </c>
      <c r="C175" s="112">
        <v>12</v>
      </c>
      <c r="D175" s="108">
        <v>431</v>
      </c>
      <c r="E175" s="108">
        <f t="shared" si="35"/>
        <v>441</v>
      </c>
      <c r="F175" s="158" t="s">
        <v>72</v>
      </c>
      <c r="G175" s="108">
        <v>431</v>
      </c>
      <c r="H175" s="108">
        <v>10</v>
      </c>
      <c r="I175" s="108">
        <v>431</v>
      </c>
      <c r="J175" s="108">
        <f t="shared" si="36"/>
        <v>100</v>
      </c>
      <c r="K175" s="108">
        <v>359</v>
      </c>
      <c r="L175" s="32">
        <f t="shared" si="31"/>
        <v>81.40589569160997</v>
      </c>
      <c r="M175" s="173">
        <v>0</v>
      </c>
    </row>
    <row r="176" spans="2:13" s="59" customFormat="1" ht="19.149999999999999" hidden="1" customHeight="1" outlineLevel="2" x14ac:dyDescent="0.25">
      <c r="B176" s="111" t="s">
        <v>88</v>
      </c>
      <c r="C176" s="112">
        <v>13</v>
      </c>
      <c r="D176" s="108">
        <v>450</v>
      </c>
      <c r="E176" s="108">
        <f t="shared" si="35"/>
        <v>462</v>
      </c>
      <c r="F176" s="158" t="s">
        <v>72</v>
      </c>
      <c r="G176" s="108">
        <v>450</v>
      </c>
      <c r="H176" s="108">
        <v>12</v>
      </c>
      <c r="I176" s="108">
        <v>347</v>
      </c>
      <c r="J176" s="108">
        <f t="shared" si="36"/>
        <v>77.111111111111114</v>
      </c>
      <c r="K176" s="108">
        <v>331</v>
      </c>
      <c r="L176" s="32">
        <f t="shared" si="31"/>
        <v>71.645021645021643</v>
      </c>
      <c r="M176" s="173">
        <v>0</v>
      </c>
    </row>
    <row r="177" spans="2:13" s="59" customFormat="1" ht="19.149999999999999" hidden="1" customHeight="1" outlineLevel="2" x14ac:dyDescent="0.25">
      <c r="B177" s="111" t="s">
        <v>88</v>
      </c>
      <c r="C177" s="112">
        <v>14</v>
      </c>
      <c r="D177" s="108">
        <v>484</v>
      </c>
      <c r="E177" s="108">
        <f t="shared" si="35"/>
        <v>495</v>
      </c>
      <c r="F177" s="158" t="s">
        <v>72</v>
      </c>
      <c r="G177" s="108">
        <v>484</v>
      </c>
      <c r="H177" s="108">
        <v>11</v>
      </c>
      <c r="I177" s="108">
        <v>345</v>
      </c>
      <c r="J177" s="108">
        <f t="shared" si="36"/>
        <v>71.280991735537185</v>
      </c>
      <c r="K177" s="108">
        <v>349</v>
      </c>
      <c r="L177" s="32">
        <f t="shared" si="31"/>
        <v>70.505050505050505</v>
      </c>
      <c r="M177" s="173">
        <v>0</v>
      </c>
    </row>
    <row r="178" spans="2:13" s="59" customFormat="1" ht="19.149999999999999" hidden="1" customHeight="1" outlineLevel="2" x14ac:dyDescent="0.25">
      <c r="B178" s="111" t="s">
        <v>88</v>
      </c>
      <c r="C178" s="112">
        <v>15</v>
      </c>
      <c r="D178" s="108">
        <v>465</v>
      </c>
      <c r="E178" s="108">
        <f t="shared" si="35"/>
        <v>475</v>
      </c>
      <c r="F178" s="158" t="s">
        <v>72</v>
      </c>
      <c r="G178" s="108">
        <v>465</v>
      </c>
      <c r="H178" s="108">
        <v>10</v>
      </c>
      <c r="I178" s="108">
        <v>441</v>
      </c>
      <c r="J178" s="108">
        <f t="shared" si="36"/>
        <v>94.838709677419359</v>
      </c>
      <c r="K178" s="108">
        <v>450</v>
      </c>
      <c r="L178" s="32">
        <f t="shared" si="31"/>
        <v>94.73684210526315</v>
      </c>
      <c r="M178" s="173">
        <v>0</v>
      </c>
    </row>
    <row r="179" spans="2:13" s="59" customFormat="1" ht="19.149999999999999" hidden="1" customHeight="1" outlineLevel="2" x14ac:dyDescent="0.25">
      <c r="B179" s="111" t="s">
        <v>88</v>
      </c>
      <c r="C179" s="112">
        <v>16</v>
      </c>
      <c r="D179" s="108">
        <v>463</v>
      </c>
      <c r="E179" s="108">
        <f t="shared" si="35"/>
        <v>473</v>
      </c>
      <c r="F179" s="158" t="s">
        <v>72</v>
      </c>
      <c r="G179" s="108">
        <v>463</v>
      </c>
      <c r="H179" s="108">
        <v>10</v>
      </c>
      <c r="I179" s="108">
        <v>348</v>
      </c>
      <c r="J179" s="108">
        <f t="shared" si="36"/>
        <v>75.16198704103671</v>
      </c>
      <c r="K179" s="108">
        <v>346</v>
      </c>
      <c r="L179" s="32">
        <f t="shared" si="31"/>
        <v>73.150105708245235</v>
      </c>
      <c r="M179" s="173">
        <v>20</v>
      </c>
    </row>
    <row r="180" spans="2:13" s="59" customFormat="1" ht="19.149999999999999" hidden="1" customHeight="1" outlineLevel="2" x14ac:dyDescent="0.25">
      <c r="B180" s="111" t="s">
        <v>88</v>
      </c>
      <c r="C180" s="112">
        <v>17</v>
      </c>
      <c r="D180" s="108">
        <v>429</v>
      </c>
      <c r="E180" s="108">
        <f t="shared" si="35"/>
        <v>444</v>
      </c>
      <c r="F180" s="158" t="s">
        <v>73</v>
      </c>
      <c r="G180" s="108">
        <v>429</v>
      </c>
      <c r="H180" s="108">
        <v>15</v>
      </c>
      <c r="I180" s="108">
        <v>348</v>
      </c>
      <c r="J180" s="108">
        <f t="shared" si="36"/>
        <v>81.11888111888112</v>
      </c>
      <c r="K180" s="108">
        <v>285</v>
      </c>
      <c r="L180" s="32">
        <f t="shared" si="31"/>
        <v>64.189189189189193</v>
      </c>
      <c r="M180" s="173">
        <v>0</v>
      </c>
    </row>
    <row r="181" spans="2:13" s="59" customFormat="1" ht="19.149999999999999" hidden="1" customHeight="1" outlineLevel="2" x14ac:dyDescent="0.25">
      <c r="B181" s="111" t="s">
        <v>88</v>
      </c>
      <c r="C181" s="112">
        <v>18</v>
      </c>
      <c r="D181" s="108">
        <v>468</v>
      </c>
      <c r="E181" s="108">
        <f t="shared" si="35"/>
        <v>479</v>
      </c>
      <c r="F181" s="158" t="s">
        <v>72</v>
      </c>
      <c r="G181" s="108">
        <v>468</v>
      </c>
      <c r="H181" s="108">
        <v>11</v>
      </c>
      <c r="I181" s="108">
        <v>432</v>
      </c>
      <c r="J181" s="108">
        <f t="shared" si="36"/>
        <v>92.307692307692307</v>
      </c>
      <c r="K181" s="108">
        <v>417</v>
      </c>
      <c r="L181" s="32">
        <f t="shared" si="31"/>
        <v>87.05636743215031</v>
      </c>
      <c r="M181" s="173">
        <v>0</v>
      </c>
    </row>
    <row r="182" spans="2:13" s="59" customFormat="1" ht="19.149999999999999" hidden="1" customHeight="1" outlineLevel="2" x14ac:dyDescent="0.25">
      <c r="B182" s="111" t="s">
        <v>88</v>
      </c>
      <c r="C182" s="112">
        <v>19</v>
      </c>
      <c r="D182" s="108">
        <v>553</v>
      </c>
      <c r="E182" s="108">
        <f t="shared" si="35"/>
        <v>566</v>
      </c>
      <c r="F182" s="158" t="s">
        <v>72</v>
      </c>
      <c r="G182" s="108">
        <v>553</v>
      </c>
      <c r="H182" s="108">
        <v>13</v>
      </c>
      <c r="I182" s="108">
        <v>440</v>
      </c>
      <c r="J182" s="108">
        <f t="shared" si="36"/>
        <v>79.566003616636522</v>
      </c>
      <c r="K182" s="108">
        <v>451</v>
      </c>
      <c r="L182" s="32">
        <f t="shared" si="31"/>
        <v>79.68197879858657</v>
      </c>
      <c r="M182" s="173">
        <v>0</v>
      </c>
    </row>
    <row r="183" spans="2:13" s="59" customFormat="1" ht="19.149999999999999" hidden="1" customHeight="1" outlineLevel="2" x14ac:dyDescent="0.25">
      <c r="B183" s="111" t="s">
        <v>88</v>
      </c>
      <c r="C183" s="112">
        <v>20</v>
      </c>
      <c r="D183" s="108">
        <v>480</v>
      </c>
      <c r="E183" s="108">
        <f t="shared" si="35"/>
        <v>485</v>
      </c>
      <c r="F183" s="158" t="s">
        <v>73</v>
      </c>
      <c r="G183" s="108">
        <v>480</v>
      </c>
      <c r="H183" s="108">
        <v>5</v>
      </c>
      <c r="I183" s="108">
        <v>438</v>
      </c>
      <c r="J183" s="108">
        <f t="shared" si="36"/>
        <v>91.25</v>
      </c>
      <c r="K183" s="108">
        <v>220</v>
      </c>
      <c r="L183" s="32">
        <f t="shared" si="31"/>
        <v>45.360824742268044</v>
      </c>
      <c r="M183" s="173">
        <v>0</v>
      </c>
    </row>
    <row r="184" spans="2:13" s="59" customFormat="1" ht="19.149999999999999" hidden="1" customHeight="1" outlineLevel="2" x14ac:dyDescent="0.25">
      <c r="B184" s="111" t="s">
        <v>88</v>
      </c>
      <c r="C184" s="112">
        <v>21</v>
      </c>
      <c r="D184" s="108">
        <v>423</v>
      </c>
      <c r="E184" s="108">
        <f t="shared" si="35"/>
        <v>434</v>
      </c>
      <c r="F184" s="158" t="s">
        <v>72</v>
      </c>
      <c r="G184" s="108">
        <v>423</v>
      </c>
      <c r="H184" s="108">
        <v>11</v>
      </c>
      <c r="I184" s="108">
        <v>404</v>
      </c>
      <c r="J184" s="108">
        <f t="shared" si="36"/>
        <v>95.508274231678485</v>
      </c>
      <c r="K184" s="108">
        <v>413</v>
      </c>
      <c r="L184" s="32">
        <f t="shared" si="31"/>
        <v>95.161290322580655</v>
      </c>
      <c r="M184" s="173">
        <v>0</v>
      </c>
    </row>
    <row r="185" spans="2:13" s="59" customFormat="1" ht="19.149999999999999" hidden="1" customHeight="1" outlineLevel="2" x14ac:dyDescent="0.25">
      <c r="B185" s="111" t="s">
        <v>88</v>
      </c>
      <c r="C185" s="112">
        <v>22</v>
      </c>
      <c r="D185" s="108">
        <v>584</v>
      </c>
      <c r="E185" s="108">
        <f t="shared" si="35"/>
        <v>596</v>
      </c>
      <c r="F185" s="158" t="s">
        <v>72</v>
      </c>
      <c r="G185" s="108">
        <v>584</v>
      </c>
      <c r="H185" s="108">
        <v>12</v>
      </c>
      <c r="I185" s="108">
        <v>572</v>
      </c>
      <c r="J185" s="108">
        <f t="shared" si="36"/>
        <v>97.945205479452056</v>
      </c>
      <c r="K185" s="108">
        <v>576</v>
      </c>
      <c r="L185" s="32">
        <f t="shared" si="31"/>
        <v>96.644295302013433</v>
      </c>
      <c r="M185" s="173">
        <v>0</v>
      </c>
    </row>
    <row r="186" spans="2:13" s="59" customFormat="1" ht="19.149999999999999" hidden="1" customHeight="1" outlineLevel="2" x14ac:dyDescent="0.25">
      <c r="B186" s="111" t="s">
        <v>88</v>
      </c>
      <c r="C186" s="112">
        <v>23</v>
      </c>
      <c r="D186" s="108">
        <v>472</v>
      </c>
      <c r="E186" s="108">
        <f t="shared" si="35"/>
        <v>482</v>
      </c>
      <c r="F186" s="158" t="s">
        <v>73</v>
      </c>
      <c r="G186" s="108">
        <v>472</v>
      </c>
      <c r="H186" s="108">
        <v>10</v>
      </c>
      <c r="I186" s="108">
        <v>441</v>
      </c>
      <c r="J186" s="108">
        <f t="shared" si="36"/>
        <v>93.432203389830505</v>
      </c>
      <c r="K186" s="108">
        <v>425</v>
      </c>
      <c r="L186" s="32">
        <f t="shared" si="31"/>
        <v>88.174273858921154</v>
      </c>
      <c r="M186" s="173">
        <v>0</v>
      </c>
    </row>
    <row r="187" spans="2:13" s="59" customFormat="1" ht="19.149999999999999" hidden="1" customHeight="1" outlineLevel="2" x14ac:dyDescent="0.25">
      <c r="B187" s="111" t="s">
        <v>88</v>
      </c>
      <c r="C187" s="112">
        <v>24</v>
      </c>
      <c r="D187" s="108">
        <v>575</v>
      </c>
      <c r="E187" s="108">
        <f t="shared" si="35"/>
        <v>589</v>
      </c>
      <c r="F187" s="158" t="s">
        <v>72</v>
      </c>
      <c r="G187" s="108">
        <v>575</v>
      </c>
      <c r="H187" s="108">
        <v>14</v>
      </c>
      <c r="I187" s="108">
        <v>417</v>
      </c>
      <c r="J187" s="108">
        <f t="shared" si="36"/>
        <v>72.521739130434781</v>
      </c>
      <c r="K187" s="108">
        <v>423</v>
      </c>
      <c r="L187" s="32">
        <f t="shared" si="31"/>
        <v>71.816638370118852</v>
      </c>
      <c r="M187" s="173">
        <v>12</v>
      </c>
    </row>
    <row r="188" spans="2:13" s="59" customFormat="1" ht="19.149999999999999" hidden="1" customHeight="1" outlineLevel="2" x14ac:dyDescent="0.25">
      <c r="B188" s="111" t="s">
        <v>88</v>
      </c>
      <c r="C188" s="112">
        <v>25</v>
      </c>
      <c r="D188" s="108">
        <v>382</v>
      </c>
      <c r="E188" s="108">
        <f t="shared" si="35"/>
        <v>401</v>
      </c>
      <c r="F188" s="158" t="s">
        <v>73</v>
      </c>
      <c r="G188" s="108">
        <v>382</v>
      </c>
      <c r="H188" s="108">
        <v>19</v>
      </c>
      <c r="I188" s="108">
        <v>382</v>
      </c>
      <c r="J188" s="108">
        <f t="shared" si="36"/>
        <v>100</v>
      </c>
      <c r="K188" s="108">
        <v>399</v>
      </c>
      <c r="L188" s="32">
        <f t="shared" si="31"/>
        <v>99.501246882793012</v>
      </c>
      <c r="M188" s="173">
        <v>0</v>
      </c>
    </row>
    <row r="189" spans="2:13" s="59" customFormat="1" ht="19.149999999999999" hidden="1" customHeight="1" outlineLevel="2" x14ac:dyDescent="0.25">
      <c r="B189" s="111" t="s">
        <v>88</v>
      </c>
      <c r="C189" s="112">
        <v>26</v>
      </c>
      <c r="D189" s="108">
        <v>481</v>
      </c>
      <c r="E189" s="108">
        <f t="shared" si="35"/>
        <v>491</v>
      </c>
      <c r="F189" s="158" t="s">
        <v>72</v>
      </c>
      <c r="G189" s="108">
        <v>481</v>
      </c>
      <c r="H189" s="108">
        <v>10</v>
      </c>
      <c r="I189" s="108">
        <v>457</v>
      </c>
      <c r="J189" s="108">
        <f t="shared" si="36"/>
        <v>95.010395010395015</v>
      </c>
      <c r="K189" s="108">
        <v>411</v>
      </c>
      <c r="L189" s="32">
        <f t="shared" si="31"/>
        <v>83.706720977596731</v>
      </c>
      <c r="M189" s="173">
        <v>0</v>
      </c>
    </row>
    <row r="190" spans="2:13" s="59" customFormat="1" ht="19.149999999999999" hidden="1" customHeight="1" outlineLevel="2" x14ac:dyDescent="0.25">
      <c r="B190" s="111" t="s">
        <v>88</v>
      </c>
      <c r="C190" s="112">
        <v>27</v>
      </c>
      <c r="D190" s="108">
        <v>487</v>
      </c>
      <c r="E190" s="108">
        <f t="shared" si="35"/>
        <v>497</v>
      </c>
      <c r="F190" s="158" t="s">
        <v>72</v>
      </c>
      <c r="G190" s="108">
        <v>487</v>
      </c>
      <c r="H190" s="108">
        <v>10</v>
      </c>
      <c r="I190" s="108">
        <v>429</v>
      </c>
      <c r="J190" s="108">
        <f t="shared" si="36"/>
        <v>88.090349075975354</v>
      </c>
      <c r="K190" s="108">
        <v>438</v>
      </c>
      <c r="L190" s="32">
        <f t="shared" si="31"/>
        <v>88.128772635814883</v>
      </c>
      <c r="M190" s="173">
        <v>0</v>
      </c>
    </row>
    <row r="191" spans="2:13" s="59" customFormat="1" ht="19.149999999999999" hidden="1" customHeight="1" outlineLevel="2" x14ac:dyDescent="0.25">
      <c r="B191" s="111" t="s">
        <v>88</v>
      </c>
      <c r="C191" s="112">
        <v>28</v>
      </c>
      <c r="D191" s="108">
        <v>488</v>
      </c>
      <c r="E191" s="108">
        <f t="shared" si="35"/>
        <v>499</v>
      </c>
      <c r="F191" s="158" t="s">
        <v>72</v>
      </c>
      <c r="G191" s="108">
        <v>488</v>
      </c>
      <c r="H191" s="108">
        <v>11</v>
      </c>
      <c r="I191" s="108">
        <v>481</v>
      </c>
      <c r="J191" s="108">
        <f t="shared" si="36"/>
        <v>98.565573770491795</v>
      </c>
      <c r="K191" s="108">
        <v>485</v>
      </c>
      <c r="L191" s="32">
        <f t="shared" si="31"/>
        <v>97.194388777555105</v>
      </c>
      <c r="M191" s="173">
        <v>0</v>
      </c>
    </row>
    <row r="192" spans="2:13" s="59" customFormat="1" ht="19.149999999999999" hidden="1" customHeight="1" outlineLevel="2" x14ac:dyDescent="0.25">
      <c r="B192" s="111" t="s">
        <v>88</v>
      </c>
      <c r="C192" s="112">
        <v>29</v>
      </c>
      <c r="D192" s="108">
        <v>523</v>
      </c>
      <c r="E192" s="108">
        <f t="shared" si="35"/>
        <v>542</v>
      </c>
      <c r="F192" s="158" t="s">
        <v>73</v>
      </c>
      <c r="G192" s="108">
        <v>523</v>
      </c>
      <c r="H192" s="108">
        <v>19</v>
      </c>
      <c r="I192" s="108">
        <v>356</v>
      </c>
      <c r="J192" s="108">
        <f t="shared" si="36"/>
        <v>68.06883365200764</v>
      </c>
      <c r="K192" s="108">
        <v>345</v>
      </c>
      <c r="L192" s="32">
        <f t="shared" si="31"/>
        <v>63.65313653136532</v>
      </c>
      <c r="M192" s="173">
        <v>160</v>
      </c>
    </row>
    <row r="193" spans="2:13" s="59" customFormat="1" ht="19.149999999999999" hidden="1" customHeight="1" outlineLevel="2" x14ac:dyDescent="0.25">
      <c r="B193" s="111" t="s">
        <v>88</v>
      </c>
      <c r="C193" s="112">
        <v>30</v>
      </c>
      <c r="D193" s="108">
        <v>405</v>
      </c>
      <c r="E193" s="108">
        <f t="shared" si="35"/>
        <v>413</v>
      </c>
      <c r="F193" s="158" t="s">
        <v>73</v>
      </c>
      <c r="G193" s="108">
        <v>405</v>
      </c>
      <c r="H193" s="108">
        <v>8</v>
      </c>
      <c r="I193" s="108">
        <v>405</v>
      </c>
      <c r="J193" s="108">
        <f t="shared" si="36"/>
        <v>100</v>
      </c>
      <c r="K193" s="108">
        <v>8</v>
      </c>
      <c r="L193" s="32">
        <f t="shared" si="31"/>
        <v>1.937046004842615</v>
      </c>
      <c r="M193" s="173">
        <v>0</v>
      </c>
    </row>
    <row r="194" spans="2:13" s="59" customFormat="1" ht="19.149999999999999" hidden="1" customHeight="1" outlineLevel="2" x14ac:dyDescent="0.25">
      <c r="B194" s="111" t="s">
        <v>88</v>
      </c>
      <c r="C194" s="112">
        <v>31</v>
      </c>
      <c r="D194" s="108">
        <v>508</v>
      </c>
      <c r="E194" s="108">
        <f t="shared" si="35"/>
        <v>520</v>
      </c>
      <c r="F194" s="158" t="s">
        <v>73</v>
      </c>
      <c r="G194" s="108">
        <v>508</v>
      </c>
      <c r="H194" s="108">
        <v>12</v>
      </c>
      <c r="I194" s="108">
        <v>406</v>
      </c>
      <c r="J194" s="108">
        <f t="shared" si="36"/>
        <v>79.921259842519689</v>
      </c>
      <c r="K194" s="108">
        <v>409</v>
      </c>
      <c r="L194" s="32">
        <f t="shared" si="31"/>
        <v>78.653846153846146</v>
      </c>
      <c r="M194" s="173">
        <v>88</v>
      </c>
    </row>
    <row r="195" spans="2:13" s="59" customFormat="1" ht="19.149999999999999" hidden="1" customHeight="1" outlineLevel="2" x14ac:dyDescent="0.25">
      <c r="B195" s="111" t="s">
        <v>88</v>
      </c>
      <c r="C195" s="112">
        <v>32</v>
      </c>
      <c r="D195" s="108">
        <v>404</v>
      </c>
      <c r="E195" s="108">
        <f t="shared" si="35"/>
        <v>413</v>
      </c>
      <c r="F195" s="158" t="s">
        <v>72</v>
      </c>
      <c r="G195" s="108">
        <v>404</v>
      </c>
      <c r="H195" s="108">
        <v>9</v>
      </c>
      <c r="I195" s="108">
        <v>369</v>
      </c>
      <c r="J195" s="108">
        <f t="shared" si="36"/>
        <v>91.336633663366342</v>
      </c>
      <c r="K195" s="108">
        <v>308</v>
      </c>
      <c r="L195" s="32">
        <f t="shared" si="31"/>
        <v>74.576271186440678</v>
      </c>
      <c r="M195" s="173">
        <v>35</v>
      </c>
    </row>
    <row r="196" spans="2:13" s="59" customFormat="1" ht="19.149999999999999" hidden="1" customHeight="1" outlineLevel="2" x14ac:dyDescent="0.25">
      <c r="B196" s="111" t="s">
        <v>88</v>
      </c>
      <c r="C196" s="112">
        <v>33</v>
      </c>
      <c r="D196" s="108">
        <v>389</v>
      </c>
      <c r="E196" s="108">
        <f t="shared" si="35"/>
        <v>397</v>
      </c>
      <c r="F196" s="158" t="s">
        <v>72</v>
      </c>
      <c r="G196" s="108">
        <v>389</v>
      </c>
      <c r="H196" s="108">
        <v>8</v>
      </c>
      <c r="I196" s="108">
        <v>386</v>
      </c>
      <c r="J196" s="108">
        <f t="shared" si="36"/>
        <v>99.228791773778923</v>
      </c>
      <c r="K196" s="108">
        <v>336</v>
      </c>
      <c r="L196" s="32">
        <f t="shared" si="31"/>
        <v>84.634760705289665</v>
      </c>
      <c r="M196" s="173">
        <v>100</v>
      </c>
    </row>
    <row r="197" spans="2:13" s="59" customFormat="1" ht="19.149999999999999" hidden="1" customHeight="1" outlineLevel="2" x14ac:dyDescent="0.25">
      <c r="B197" s="111" t="s">
        <v>88</v>
      </c>
      <c r="C197" s="112">
        <v>34</v>
      </c>
      <c r="D197" s="108">
        <v>527</v>
      </c>
      <c r="E197" s="108">
        <f t="shared" si="35"/>
        <v>539</v>
      </c>
      <c r="F197" s="158" t="s">
        <v>72</v>
      </c>
      <c r="G197" s="108">
        <v>527</v>
      </c>
      <c r="H197" s="108">
        <v>12</v>
      </c>
      <c r="I197" s="108">
        <v>522</v>
      </c>
      <c r="J197" s="108">
        <f t="shared" si="36"/>
        <v>99.051233396584436</v>
      </c>
      <c r="K197" s="108">
        <v>534</v>
      </c>
      <c r="L197" s="32">
        <f t="shared" si="31"/>
        <v>99.072356215213347</v>
      </c>
      <c r="M197" s="173">
        <v>0</v>
      </c>
    </row>
    <row r="198" spans="2:13" s="59" customFormat="1" ht="19.149999999999999" hidden="1" customHeight="1" outlineLevel="2" x14ac:dyDescent="0.25">
      <c r="B198" s="111" t="s">
        <v>88</v>
      </c>
      <c r="C198" s="112">
        <v>35</v>
      </c>
      <c r="D198" s="108">
        <v>480</v>
      </c>
      <c r="E198" s="108">
        <f t="shared" si="35"/>
        <v>490</v>
      </c>
      <c r="F198" s="158" t="s">
        <v>72</v>
      </c>
      <c r="G198" s="108">
        <v>480</v>
      </c>
      <c r="H198" s="108">
        <v>10</v>
      </c>
      <c r="I198" s="108">
        <v>480</v>
      </c>
      <c r="J198" s="108">
        <f t="shared" si="36"/>
        <v>100</v>
      </c>
      <c r="K198" s="108">
        <v>465</v>
      </c>
      <c r="L198" s="32">
        <f t="shared" si="31"/>
        <v>94.897959183673478</v>
      </c>
      <c r="M198" s="173">
        <v>0</v>
      </c>
    </row>
    <row r="199" spans="2:13" s="59" customFormat="1" ht="19.149999999999999" hidden="1" customHeight="1" outlineLevel="2" x14ac:dyDescent="0.25">
      <c r="B199" s="111" t="s">
        <v>88</v>
      </c>
      <c r="C199" s="112">
        <v>36</v>
      </c>
      <c r="D199" s="108">
        <v>580</v>
      </c>
      <c r="E199" s="108">
        <f t="shared" si="35"/>
        <v>592</v>
      </c>
      <c r="F199" s="158" t="s">
        <v>72</v>
      </c>
      <c r="G199" s="108">
        <v>580</v>
      </c>
      <c r="H199" s="108">
        <v>12</v>
      </c>
      <c r="I199" s="108">
        <v>528</v>
      </c>
      <c r="J199" s="108">
        <f t="shared" si="36"/>
        <v>91.034482758620697</v>
      </c>
      <c r="K199" s="108">
        <v>538</v>
      </c>
      <c r="L199" s="32">
        <f t="shared" si="31"/>
        <v>90.878378378378372</v>
      </c>
      <c r="M199" s="173">
        <v>0</v>
      </c>
    </row>
    <row r="200" spans="2:13" s="59" customFormat="1" ht="19.149999999999999" hidden="1" customHeight="1" outlineLevel="2" x14ac:dyDescent="0.25">
      <c r="B200" s="111" t="s">
        <v>88</v>
      </c>
      <c r="C200" s="112">
        <v>37</v>
      </c>
      <c r="D200" s="108">
        <v>435</v>
      </c>
      <c r="E200" s="108">
        <f t="shared" si="35"/>
        <v>444</v>
      </c>
      <c r="F200" s="158" t="s">
        <v>73</v>
      </c>
      <c r="G200" s="108">
        <v>435</v>
      </c>
      <c r="H200" s="108">
        <v>9</v>
      </c>
      <c r="I200" s="108">
        <v>422</v>
      </c>
      <c r="J200" s="108">
        <f t="shared" si="36"/>
        <v>97.011494252873561</v>
      </c>
      <c r="K200" s="108">
        <v>428</v>
      </c>
      <c r="L200" s="32">
        <f t="shared" si="31"/>
        <v>96.396396396396398</v>
      </c>
      <c r="M200" s="173">
        <v>0</v>
      </c>
    </row>
    <row r="201" spans="2:13" s="59" customFormat="1" ht="19.149999999999999" hidden="1" customHeight="1" outlineLevel="2" x14ac:dyDescent="0.25">
      <c r="B201" s="111" t="s">
        <v>88</v>
      </c>
      <c r="C201" s="112">
        <v>38</v>
      </c>
      <c r="D201" s="108">
        <v>447</v>
      </c>
      <c r="E201" s="108">
        <f t="shared" si="35"/>
        <v>456</v>
      </c>
      <c r="F201" s="158" t="s">
        <v>73</v>
      </c>
      <c r="G201" s="108">
        <v>447</v>
      </c>
      <c r="H201" s="108">
        <v>9</v>
      </c>
      <c r="I201" s="108">
        <v>366</v>
      </c>
      <c r="J201" s="108">
        <f t="shared" si="36"/>
        <v>81.87919463087249</v>
      </c>
      <c r="K201" s="108">
        <v>10</v>
      </c>
      <c r="L201" s="32">
        <f t="shared" si="31"/>
        <v>2.1929824561403506</v>
      </c>
      <c r="M201" s="173">
        <v>0</v>
      </c>
    </row>
    <row r="202" spans="2:13" s="59" customFormat="1" ht="19.149999999999999" hidden="1" customHeight="1" outlineLevel="2" x14ac:dyDescent="0.25">
      <c r="B202" s="111" t="s">
        <v>88</v>
      </c>
      <c r="C202" s="112">
        <v>39</v>
      </c>
      <c r="D202" s="108">
        <v>409</v>
      </c>
      <c r="E202" s="108">
        <f t="shared" si="35"/>
        <v>418</v>
      </c>
      <c r="F202" s="158" t="s">
        <v>72</v>
      </c>
      <c r="G202" s="108">
        <v>409</v>
      </c>
      <c r="H202" s="108">
        <v>9</v>
      </c>
      <c r="I202" s="108">
        <v>378</v>
      </c>
      <c r="J202" s="108">
        <f t="shared" si="36"/>
        <v>92.420537897310524</v>
      </c>
      <c r="K202" s="108">
        <v>357</v>
      </c>
      <c r="L202" s="32">
        <f t="shared" si="31"/>
        <v>85.406698564593299</v>
      </c>
      <c r="M202" s="173">
        <v>0</v>
      </c>
    </row>
    <row r="203" spans="2:13" s="59" customFormat="1" ht="19.149999999999999" hidden="1" customHeight="1" outlineLevel="2" x14ac:dyDescent="0.25">
      <c r="B203" s="111" t="s">
        <v>88</v>
      </c>
      <c r="C203" s="112">
        <v>40</v>
      </c>
      <c r="D203" s="108">
        <v>487</v>
      </c>
      <c r="E203" s="108">
        <f t="shared" si="35"/>
        <v>497</v>
      </c>
      <c r="F203" s="158" t="s">
        <v>72</v>
      </c>
      <c r="G203" s="108">
        <v>487</v>
      </c>
      <c r="H203" s="108">
        <v>10</v>
      </c>
      <c r="I203" s="108">
        <v>441</v>
      </c>
      <c r="J203" s="108">
        <f t="shared" si="36"/>
        <v>90.554414784394254</v>
      </c>
      <c r="K203" s="108">
        <v>429</v>
      </c>
      <c r="L203" s="32">
        <f t="shared" si="31"/>
        <v>86.317907444668009</v>
      </c>
      <c r="M203" s="173">
        <v>0</v>
      </c>
    </row>
    <row r="204" spans="2:13" s="59" customFormat="1" ht="19.149999999999999" hidden="1" customHeight="1" outlineLevel="2" x14ac:dyDescent="0.25">
      <c r="B204" s="111" t="s">
        <v>88</v>
      </c>
      <c r="C204" s="112">
        <v>41</v>
      </c>
      <c r="D204" s="108">
        <v>504</v>
      </c>
      <c r="E204" s="108">
        <f t="shared" si="35"/>
        <v>514</v>
      </c>
      <c r="F204" s="158" t="s">
        <v>72</v>
      </c>
      <c r="G204" s="108">
        <v>504</v>
      </c>
      <c r="H204" s="108">
        <v>10</v>
      </c>
      <c r="I204" s="108">
        <v>466</v>
      </c>
      <c r="J204" s="108">
        <f t="shared" si="36"/>
        <v>92.460317460317469</v>
      </c>
      <c r="K204" s="108">
        <v>462</v>
      </c>
      <c r="L204" s="32">
        <f t="shared" si="31"/>
        <v>89.88326848249028</v>
      </c>
      <c r="M204" s="173">
        <v>0</v>
      </c>
    </row>
    <row r="205" spans="2:13" s="59" customFormat="1" ht="19.149999999999999" hidden="1" customHeight="1" outlineLevel="2" x14ac:dyDescent="0.25">
      <c r="B205" s="111" t="s">
        <v>88</v>
      </c>
      <c r="C205" s="112" t="s">
        <v>14</v>
      </c>
      <c r="D205" s="104"/>
      <c r="E205" s="104"/>
      <c r="F205" s="160"/>
      <c r="G205" s="104"/>
      <c r="H205" s="104"/>
      <c r="I205" s="104"/>
      <c r="J205" s="104"/>
      <c r="K205" s="104"/>
      <c r="L205" s="32"/>
      <c r="M205" s="174"/>
    </row>
    <row r="206" spans="2:13" s="59" customFormat="1" ht="19.149999999999999" customHeight="1" outlineLevel="1" collapsed="1" x14ac:dyDescent="0.25">
      <c r="B206" s="113" t="s">
        <v>88</v>
      </c>
      <c r="C206" s="150"/>
      <c r="D206" s="242">
        <f>SUM(D164:D205)</f>
        <v>19298</v>
      </c>
      <c r="E206" s="242">
        <f t="shared" ref="E206:M206" si="37">SUM(E164:E205)</f>
        <v>19784</v>
      </c>
      <c r="F206" s="242">
        <f t="shared" si="37"/>
        <v>0</v>
      </c>
      <c r="G206" s="242">
        <f t="shared" si="37"/>
        <v>19298</v>
      </c>
      <c r="H206" s="242">
        <f t="shared" si="37"/>
        <v>486</v>
      </c>
      <c r="I206" s="242">
        <f t="shared" si="37"/>
        <v>17107</v>
      </c>
      <c r="J206" s="242">
        <f>SUM(J164:J205)/41</f>
        <v>88.958331686572976</v>
      </c>
      <c r="K206" s="242">
        <f t="shared" si="37"/>
        <v>15069</v>
      </c>
      <c r="L206" s="242">
        <f>SUM(L164:L205)/41</f>
        <v>75.757274311085823</v>
      </c>
      <c r="M206" s="246">
        <f t="shared" si="37"/>
        <v>730</v>
      </c>
    </row>
    <row r="207" spans="2:13" s="59" customFormat="1" ht="19.149999999999999" hidden="1" customHeight="1" outlineLevel="2" x14ac:dyDescent="0.25">
      <c r="B207" s="111" t="s">
        <v>89</v>
      </c>
      <c r="C207" s="112">
        <v>1</v>
      </c>
      <c r="D207" s="108">
        <v>474</v>
      </c>
      <c r="E207" s="108">
        <f>G207+H207</f>
        <v>487</v>
      </c>
      <c r="F207" s="120" t="s">
        <v>72</v>
      </c>
      <c r="G207" s="108">
        <v>474</v>
      </c>
      <c r="H207" s="108">
        <v>13</v>
      </c>
      <c r="I207" s="108">
        <v>384</v>
      </c>
      <c r="J207" s="108">
        <f>(I207/G207)*100</f>
        <v>81.012658227848107</v>
      </c>
      <c r="K207" s="108">
        <v>397</v>
      </c>
      <c r="L207" s="32">
        <f t="shared" ref="L207:L270" si="38">(K207/E207)*100</f>
        <v>81.51950718685832</v>
      </c>
      <c r="M207" s="173">
        <v>0</v>
      </c>
    </row>
    <row r="208" spans="2:13" s="59" customFormat="1" ht="19.149999999999999" hidden="1" customHeight="1" outlineLevel="2" x14ac:dyDescent="0.25">
      <c r="B208" s="111" t="s">
        <v>89</v>
      </c>
      <c r="C208" s="112">
        <v>2</v>
      </c>
      <c r="D208" s="108">
        <v>569</v>
      </c>
      <c r="E208" s="108">
        <f>G208+H208</f>
        <v>608</v>
      </c>
      <c r="F208" s="158" t="s">
        <v>73</v>
      </c>
      <c r="G208" s="108">
        <v>569</v>
      </c>
      <c r="H208" s="108">
        <v>39</v>
      </c>
      <c r="I208" s="108">
        <v>475</v>
      </c>
      <c r="J208" s="108">
        <f>(I208/G208)*100</f>
        <v>83.479789103690678</v>
      </c>
      <c r="K208" s="108">
        <v>508</v>
      </c>
      <c r="L208" s="32">
        <f t="shared" si="38"/>
        <v>83.55263157894737</v>
      </c>
      <c r="M208" s="173">
        <v>0</v>
      </c>
    </row>
    <row r="209" spans="2:13" s="59" customFormat="1" ht="19.149999999999999" hidden="1" customHeight="1" outlineLevel="2" x14ac:dyDescent="0.25">
      <c r="B209" s="111" t="s">
        <v>89</v>
      </c>
      <c r="C209" s="112">
        <v>3</v>
      </c>
      <c r="D209" s="108">
        <v>505</v>
      </c>
      <c r="E209" s="108">
        <f t="shared" ref="E209:E218" si="39">G209+H209</f>
        <v>515</v>
      </c>
      <c r="F209" s="120" t="s">
        <v>72</v>
      </c>
      <c r="G209" s="108">
        <v>505</v>
      </c>
      <c r="H209" s="108">
        <v>10</v>
      </c>
      <c r="I209" s="108">
        <v>322</v>
      </c>
      <c r="J209" s="108">
        <f t="shared" ref="J209:J218" si="40">(I209/G209)*100</f>
        <v>63.762376237623762</v>
      </c>
      <c r="K209" s="108">
        <v>332</v>
      </c>
      <c r="L209" s="32">
        <f t="shared" si="38"/>
        <v>64.466019417475735</v>
      </c>
      <c r="M209" s="173">
        <v>0</v>
      </c>
    </row>
    <row r="210" spans="2:13" s="59" customFormat="1" ht="19.149999999999999" hidden="1" customHeight="1" outlineLevel="2" x14ac:dyDescent="0.25">
      <c r="B210" s="111" t="s">
        <v>89</v>
      </c>
      <c r="C210" s="112">
        <v>4</v>
      </c>
      <c r="D210" s="108">
        <v>561</v>
      </c>
      <c r="E210" s="108">
        <f t="shared" si="39"/>
        <v>690</v>
      </c>
      <c r="F210" s="120" t="s">
        <v>72</v>
      </c>
      <c r="G210" s="108">
        <v>561</v>
      </c>
      <c r="H210" s="108">
        <v>129</v>
      </c>
      <c r="I210" s="108">
        <v>458</v>
      </c>
      <c r="J210" s="108">
        <f t="shared" si="40"/>
        <v>81.639928698752229</v>
      </c>
      <c r="K210" s="108">
        <v>543</v>
      </c>
      <c r="L210" s="32">
        <f t="shared" si="38"/>
        <v>78.695652173913047</v>
      </c>
      <c r="M210" s="173">
        <v>0</v>
      </c>
    </row>
    <row r="211" spans="2:13" s="59" customFormat="1" ht="19.149999999999999" hidden="1" customHeight="1" outlineLevel="2" x14ac:dyDescent="0.25">
      <c r="B211" s="111" t="s">
        <v>89</v>
      </c>
      <c r="C211" s="112">
        <v>5</v>
      </c>
      <c r="D211" s="108">
        <v>526</v>
      </c>
      <c r="E211" s="108">
        <f t="shared" si="39"/>
        <v>537</v>
      </c>
      <c r="F211" s="158" t="s">
        <v>73</v>
      </c>
      <c r="G211" s="108">
        <v>526</v>
      </c>
      <c r="H211" s="108">
        <v>11</v>
      </c>
      <c r="I211" s="108">
        <v>488</v>
      </c>
      <c r="J211" s="108">
        <f t="shared" si="40"/>
        <v>92.775665399239543</v>
      </c>
      <c r="K211" s="108">
        <v>494</v>
      </c>
      <c r="L211" s="32">
        <f t="shared" si="38"/>
        <v>91.992551210428303</v>
      </c>
      <c r="M211" s="173">
        <v>0</v>
      </c>
    </row>
    <row r="212" spans="2:13" s="59" customFormat="1" ht="19.149999999999999" hidden="1" customHeight="1" outlineLevel="2" x14ac:dyDescent="0.25">
      <c r="B212" s="111" t="s">
        <v>89</v>
      </c>
      <c r="C212" s="112">
        <v>6</v>
      </c>
      <c r="D212" s="108">
        <v>501</v>
      </c>
      <c r="E212" s="108">
        <f t="shared" si="39"/>
        <v>512</v>
      </c>
      <c r="F212" s="120" t="s">
        <v>72</v>
      </c>
      <c r="G212" s="108">
        <v>501</v>
      </c>
      <c r="H212" s="108">
        <v>11</v>
      </c>
      <c r="I212" s="108">
        <v>451</v>
      </c>
      <c r="J212" s="108">
        <f t="shared" si="40"/>
        <v>90.019960079840317</v>
      </c>
      <c r="K212" s="108">
        <v>337</v>
      </c>
      <c r="L212" s="32">
        <f t="shared" si="38"/>
        <v>65.8203125</v>
      </c>
      <c r="M212" s="173">
        <v>25</v>
      </c>
    </row>
    <row r="213" spans="2:13" s="59" customFormat="1" ht="19.149999999999999" hidden="1" customHeight="1" outlineLevel="2" x14ac:dyDescent="0.25">
      <c r="B213" s="111" t="s">
        <v>89</v>
      </c>
      <c r="C213" s="112">
        <v>7</v>
      </c>
      <c r="D213" s="108">
        <v>476</v>
      </c>
      <c r="E213" s="108">
        <f t="shared" si="39"/>
        <v>516</v>
      </c>
      <c r="F213" s="158" t="s">
        <v>72</v>
      </c>
      <c r="G213" s="108">
        <v>476</v>
      </c>
      <c r="H213" s="108">
        <v>40</v>
      </c>
      <c r="I213" s="108">
        <v>447</v>
      </c>
      <c r="J213" s="108">
        <f t="shared" si="40"/>
        <v>93.907563025210081</v>
      </c>
      <c r="K213" s="108">
        <v>470</v>
      </c>
      <c r="L213" s="32">
        <f t="shared" si="38"/>
        <v>91.085271317829452</v>
      </c>
      <c r="M213" s="173">
        <v>0</v>
      </c>
    </row>
    <row r="214" spans="2:13" s="59" customFormat="1" ht="19.149999999999999" hidden="1" customHeight="1" outlineLevel="2" x14ac:dyDescent="0.25">
      <c r="B214" s="111" t="s">
        <v>89</v>
      </c>
      <c r="C214" s="112">
        <v>8</v>
      </c>
      <c r="D214" s="108">
        <v>468</v>
      </c>
      <c r="E214" s="108">
        <f t="shared" si="39"/>
        <v>478</v>
      </c>
      <c r="F214" s="120" t="s">
        <v>72</v>
      </c>
      <c r="G214" s="108">
        <v>468</v>
      </c>
      <c r="H214" s="108">
        <v>10</v>
      </c>
      <c r="I214" s="108">
        <v>235</v>
      </c>
      <c r="J214" s="108">
        <f t="shared" si="40"/>
        <v>50.213675213675216</v>
      </c>
      <c r="K214" s="108">
        <v>245</v>
      </c>
      <c r="L214" s="32">
        <f t="shared" si="38"/>
        <v>51.255230125523013</v>
      </c>
      <c r="M214" s="173">
        <v>0</v>
      </c>
    </row>
    <row r="215" spans="2:13" s="59" customFormat="1" ht="19.149999999999999" hidden="1" customHeight="1" outlineLevel="2" x14ac:dyDescent="0.25">
      <c r="B215" s="111" t="s">
        <v>89</v>
      </c>
      <c r="C215" s="112">
        <v>9</v>
      </c>
      <c r="D215" s="108">
        <v>402</v>
      </c>
      <c r="E215" s="108">
        <f t="shared" si="39"/>
        <v>410</v>
      </c>
      <c r="F215" s="120" t="s">
        <v>72</v>
      </c>
      <c r="G215" s="108">
        <v>402</v>
      </c>
      <c r="H215" s="108">
        <v>8</v>
      </c>
      <c r="I215" s="108">
        <v>352</v>
      </c>
      <c r="J215" s="108">
        <f t="shared" si="40"/>
        <v>87.562189054726375</v>
      </c>
      <c r="K215" s="108">
        <v>360</v>
      </c>
      <c r="L215" s="32">
        <f t="shared" si="38"/>
        <v>87.804878048780495</v>
      </c>
      <c r="M215" s="173">
        <v>0</v>
      </c>
    </row>
    <row r="216" spans="2:13" s="59" customFormat="1" ht="19.149999999999999" hidden="1" customHeight="1" outlineLevel="2" x14ac:dyDescent="0.25">
      <c r="B216" s="111" t="s">
        <v>89</v>
      </c>
      <c r="C216" s="112">
        <v>10</v>
      </c>
      <c r="D216" s="108">
        <v>531</v>
      </c>
      <c r="E216" s="108">
        <f t="shared" si="39"/>
        <v>544</v>
      </c>
      <c r="F216" s="158" t="s">
        <v>73</v>
      </c>
      <c r="G216" s="108">
        <v>531</v>
      </c>
      <c r="H216" s="108">
        <v>13</v>
      </c>
      <c r="I216" s="108">
        <v>477</v>
      </c>
      <c r="J216" s="108">
        <f t="shared" si="40"/>
        <v>89.830508474576277</v>
      </c>
      <c r="K216" s="108">
        <v>396</v>
      </c>
      <c r="L216" s="32">
        <f t="shared" si="38"/>
        <v>72.794117647058826</v>
      </c>
      <c r="M216" s="173">
        <v>0</v>
      </c>
    </row>
    <row r="217" spans="2:13" s="59" customFormat="1" ht="19.149999999999999" hidden="1" customHeight="1" outlineLevel="2" x14ac:dyDescent="0.25">
      <c r="B217" s="111" t="s">
        <v>89</v>
      </c>
      <c r="C217" s="112">
        <v>11</v>
      </c>
      <c r="D217" s="108">
        <v>508</v>
      </c>
      <c r="E217" s="108">
        <f t="shared" si="39"/>
        <v>524</v>
      </c>
      <c r="F217" s="120" t="s">
        <v>72</v>
      </c>
      <c r="G217" s="108">
        <v>508</v>
      </c>
      <c r="H217" s="108">
        <v>16</v>
      </c>
      <c r="I217" s="108">
        <v>476</v>
      </c>
      <c r="J217" s="108">
        <f t="shared" si="40"/>
        <v>93.7007874015748</v>
      </c>
      <c r="K217" s="108">
        <v>490</v>
      </c>
      <c r="L217" s="32">
        <f t="shared" si="38"/>
        <v>93.511450381679381</v>
      </c>
      <c r="M217" s="173">
        <v>20</v>
      </c>
    </row>
    <row r="218" spans="2:13" s="59" customFormat="1" ht="19.149999999999999" hidden="1" customHeight="1" outlineLevel="2" x14ac:dyDescent="0.25">
      <c r="B218" s="111" t="s">
        <v>89</v>
      </c>
      <c r="C218" s="112">
        <v>12</v>
      </c>
      <c r="D218" s="108">
        <v>456</v>
      </c>
      <c r="E218" s="108">
        <f t="shared" si="39"/>
        <v>471</v>
      </c>
      <c r="F218" s="120" t="s">
        <v>72</v>
      </c>
      <c r="G218" s="108">
        <v>456</v>
      </c>
      <c r="H218" s="108">
        <v>15</v>
      </c>
      <c r="I218" s="108">
        <v>392</v>
      </c>
      <c r="J218" s="108">
        <f t="shared" si="40"/>
        <v>85.964912280701753</v>
      </c>
      <c r="K218" s="108">
        <v>381</v>
      </c>
      <c r="L218" s="32">
        <f t="shared" si="38"/>
        <v>80.891719745222929</v>
      </c>
      <c r="M218" s="173">
        <v>200</v>
      </c>
    </row>
    <row r="219" spans="2:13" s="59" customFormat="1" ht="19.149999999999999" hidden="1" customHeight="1" outlineLevel="2" x14ac:dyDescent="0.25">
      <c r="B219" s="111" t="s">
        <v>89</v>
      </c>
      <c r="C219" s="112" t="s">
        <v>14</v>
      </c>
      <c r="D219" s="104"/>
      <c r="E219" s="104"/>
      <c r="F219" s="163"/>
      <c r="G219" s="104"/>
      <c r="H219" s="104"/>
      <c r="I219" s="104"/>
      <c r="J219" s="104"/>
      <c r="K219" s="104"/>
      <c r="L219" s="32"/>
      <c r="M219" s="174"/>
    </row>
    <row r="220" spans="2:13" s="59" customFormat="1" ht="19.149999999999999" customHeight="1" outlineLevel="1" collapsed="1" x14ac:dyDescent="0.25">
      <c r="B220" s="113" t="s">
        <v>150</v>
      </c>
      <c r="C220" s="150"/>
      <c r="D220" s="242">
        <f>SUM(D207:D219)</f>
        <v>5977</v>
      </c>
      <c r="E220" s="242">
        <f t="shared" ref="E220:M220" si="41">SUM(E207:E219)</f>
        <v>6292</v>
      </c>
      <c r="F220" s="242">
        <f t="shared" si="41"/>
        <v>0</v>
      </c>
      <c r="G220" s="242">
        <f t="shared" si="41"/>
        <v>5977</v>
      </c>
      <c r="H220" s="242">
        <f t="shared" si="41"/>
        <v>315</v>
      </c>
      <c r="I220" s="242">
        <f t="shared" si="41"/>
        <v>4957</v>
      </c>
      <c r="J220" s="242">
        <f>SUM(J207:J219)/12</f>
        <v>82.822501099788255</v>
      </c>
      <c r="K220" s="242">
        <f t="shared" si="41"/>
        <v>4953</v>
      </c>
      <c r="L220" s="242">
        <f>SUM(L207:L219)/12</f>
        <v>78.615778444476405</v>
      </c>
      <c r="M220" s="246">
        <f t="shared" si="41"/>
        <v>245</v>
      </c>
    </row>
    <row r="221" spans="2:13" s="59" customFormat="1" ht="19.149999999999999" hidden="1" customHeight="1" outlineLevel="2" thickTop="1" x14ac:dyDescent="0.25">
      <c r="B221" s="111" t="s">
        <v>90</v>
      </c>
      <c r="C221" s="112">
        <v>1</v>
      </c>
      <c r="D221" s="108">
        <v>516</v>
      </c>
      <c r="E221" s="108">
        <f>G221+H221</f>
        <v>522</v>
      </c>
      <c r="F221" s="157" t="s">
        <v>72</v>
      </c>
      <c r="G221" s="108">
        <v>516</v>
      </c>
      <c r="H221" s="108">
        <v>6</v>
      </c>
      <c r="I221" s="108">
        <v>455</v>
      </c>
      <c r="J221" s="108">
        <f>(I221/G221)*100</f>
        <v>88.178294573643413</v>
      </c>
      <c r="K221" s="108">
        <v>435</v>
      </c>
      <c r="L221" s="32">
        <f t="shared" si="38"/>
        <v>83.333333333333343</v>
      </c>
      <c r="M221" s="173">
        <v>0</v>
      </c>
    </row>
    <row r="222" spans="2:13" s="59" customFormat="1" ht="19.149999999999999" hidden="1" customHeight="1" outlineLevel="2" x14ac:dyDescent="0.25">
      <c r="B222" s="111" t="s">
        <v>90</v>
      </c>
      <c r="C222" s="112">
        <v>2</v>
      </c>
      <c r="D222" s="108">
        <v>446</v>
      </c>
      <c r="E222" s="108">
        <f>G222+H222</f>
        <v>1224</v>
      </c>
      <c r="F222" s="158" t="s">
        <v>72</v>
      </c>
      <c r="G222" s="108">
        <v>446</v>
      </c>
      <c r="H222" s="108">
        <v>778</v>
      </c>
      <c r="I222" s="108">
        <v>395</v>
      </c>
      <c r="J222" s="108">
        <f>(I222/G222)*100</f>
        <v>88.56502242152466</v>
      </c>
      <c r="K222" s="108">
        <v>393</v>
      </c>
      <c r="L222" s="32">
        <f t="shared" si="38"/>
        <v>32.107843137254903</v>
      </c>
      <c r="M222" s="173">
        <v>0</v>
      </c>
    </row>
    <row r="223" spans="2:13" s="59" customFormat="1" ht="19.149999999999999" hidden="1" customHeight="1" outlineLevel="2" x14ac:dyDescent="0.25">
      <c r="B223" s="111" t="s">
        <v>90</v>
      </c>
      <c r="C223" s="112">
        <v>3</v>
      </c>
      <c r="D223" s="108">
        <v>488</v>
      </c>
      <c r="E223" s="108">
        <f t="shared" ref="E223:E225" si="42">G223+H223</f>
        <v>498</v>
      </c>
      <c r="F223" s="158" t="s">
        <v>72</v>
      </c>
      <c r="G223" s="108">
        <v>488</v>
      </c>
      <c r="H223" s="108">
        <v>10</v>
      </c>
      <c r="I223" s="108">
        <v>501</v>
      </c>
      <c r="J223" s="108">
        <f t="shared" ref="J223:J225" si="43">(I223/G223)*100</f>
        <v>102.6639344262295</v>
      </c>
      <c r="K223" s="108">
        <v>360</v>
      </c>
      <c r="L223" s="32">
        <f t="shared" si="38"/>
        <v>72.289156626506028</v>
      </c>
      <c r="M223" s="173">
        <v>164</v>
      </c>
    </row>
    <row r="224" spans="2:13" s="59" customFormat="1" ht="19.149999999999999" hidden="1" customHeight="1" outlineLevel="2" x14ac:dyDescent="0.25">
      <c r="B224" s="111" t="s">
        <v>90</v>
      </c>
      <c r="C224" s="112">
        <v>4</v>
      </c>
      <c r="D224" s="108">
        <v>508</v>
      </c>
      <c r="E224" s="108">
        <f t="shared" si="42"/>
        <v>508</v>
      </c>
      <c r="F224" s="158" t="s">
        <v>72</v>
      </c>
      <c r="G224" s="108">
        <v>508</v>
      </c>
      <c r="H224" s="108">
        <v>0</v>
      </c>
      <c r="I224" s="108">
        <v>397</v>
      </c>
      <c r="J224" s="108">
        <f t="shared" si="43"/>
        <v>78.149606299212607</v>
      </c>
      <c r="K224" s="108">
        <v>385</v>
      </c>
      <c r="L224" s="32">
        <f t="shared" si="38"/>
        <v>75.787401574803141</v>
      </c>
      <c r="M224" s="173">
        <v>0</v>
      </c>
    </row>
    <row r="225" spans="2:13" s="59" customFormat="1" ht="19.149999999999999" hidden="1" customHeight="1" outlineLevel="2" x14ac:dyDescent="0.25">
      <c r="B225" s="111" t="s">
        <v>90</v>
      </c>
      <c r="C225" s="112">
        <v>5</v>
      </c>
      <c r="D225" s="108">
        <v>463</v>
      </c>
      <c r="E225" s="108">
        <f t="shared" si="42"/>
        <v>474</v>
      </c>
      <c r="F225" s="158" t="s">
        <v>72</v>
      </c>
      <c r="G225" s="108">
        <v>463</v>
      </c>
      <c r="H225" s="108">
        <v>11</v>
      </c>
      <c r="I225" s="108">
        <v>450</v>
      </c>
      <c r="J225" s="108">
        <f t="shared" si="43"/>
        <v>97.192224622030238</v>
      </c>
      <c r="K225" s="108">
        <v>359</v>
      </c>
      <c r="L225" s="32">
        <f t="shared" si="38"/>
        <v>75.738396624472571</v>
      </c>
      <c r="M225" s="173">
        <v>0</v>
      </c>
    </row>
    <row r="226" spans="2:13" s="59" customFormat="1" ht="19.149999999999999" hidden="1" customHeight="1" outlineLevel="2" x14ac:dyDescent="0.25">
      <c r="B226" s="111" t="s">
        <v>90</v>
      </c>
      <c r="C226" s="112" t="s">
        <v>14</v>
      </c>
      <c r="D226" s="104"/>
      <c r="E226" s="104">
        <f>G226+H226</f>
        <v>6</v>
      </c>
      <c r="F226" s="160" t="s">
        <v>72</v>
      </c>
      <c r="G226" s="104"/>
      <c r="H226" s="104">
        <v>6</v>
      </c>
      <c r="I226" s="104"/>
      <c r="J226" s="104"/>
      <c r="K226" s="104">
        <v>6</v>
      </c>
      <c r="L226" s="32"/>
      <c r="M226" s="174"/>
    </row>
    <row r="227" spans="2:13" s="59" customFormat="1" ht="19.149999999999999" customHeight="1" outlineLevel="1" collapsed="1" x14ac:dyDescent="0.25">
      <c r="B227" s="113" t="s">
        <v>90</v>
      </c>
      <c r="C227" s="150"/>
      <c r="D227" s="242">
        <f>SUM(D221:D226)</f>
        <v>2421</v>
      </c>
      <c r="E227" s="242">
        <f t="shared" ref="E227:M227" si="44">SUM(E221:E226)</f>
        <v>3232</v>
      </c>
      <c r="F227" s="242">
        <f t="shared" si="44"/>
        <v>0</v>
      </c>
      <c r="G227" s="242">
        <f t="shared" si="44"/>
        <v>2421</v>
      </c>
      <c r="H227" s="242">
        <f t="shared" si="44"/>
        <v>811</v>
      </c>
      <c r="I227" s="242">
        <f t="shared" si="44"/>
        <v>2198</v>
      </c>
      <c r="J227" s="242">
        <f>SUM(J221:J226)/5</f>
        <v>90.949816468528098</v>
      </c>
      <c r="K227" s="242">
        <f t="shared" si="44"/>
        <v>1938</v>
      </c>
      <c r="L227" s="242">
        <f>SUM(L221:L226)/5</f>
        <v>67.851226259274</v>
      </c>
      <c r="M227" s="246">
        <f t="shared" si="44"/>
        <v>164</v>
      </c>
    </row>
    <row r="228" spans="2:13" s="59" customFormat="1" ht="19.149999999999999" hidden="1" customHeight="1" outlineLevel="2" thickTop="1" x14ac:dyDescent="0.25">
      <c r="B228" s="111" t="s">
        <v>91</v>
      </c>
      <c r="C228" s="112">
        <v>1</v>
      </c>
      <c r="D228" s="108">
        <v>576</v>
      </c>
      <c r="E228" s="108">
        <f>G228+H228</f>
        <v>590</v>
      </c>
      <c r="F228" s="157" t="s">
        <v>72</v>
      </c>
      <c r="G228" s="108">
        <v>576</v>
      </c>
      <c r="H228" s="108">
        <v>14</v>
      </c>
      <c r="I228" s="108">
        <v>576</v>
      </c>
      <c r="J228" s="108">
        <f>(I228/G228)*100</f>
        <v>100</v>
      </c>
      <c r="K228" s="108">
        <v>530</v>
      </c>
      <c r="L228" s="32">
        <f t="shared" si="38"/>
        <v>89.830508474576277</v>
      </c>
      <c r="M228" s="173">
        <v>19</v>
      </c>
    </row>
    <row r="229" spans="2:13" s="59" customFormat="1" ht="19.149999999999999" hidden="1" customHeight="1" outlineLevel="2" x14ac:dyDescent="0.25">
      <c r="B229" s="111" t="s">
        <v>91</v>
      </c>
      <c r="C229" s="112">
        <v>2</v>
      </c>
      <c r="D229" s="108">
        <v>562</v>
      </c>
      <c r="E229" s="108">
        <f>G229+H229</f>
        <v>575</v>
      </c>
      <c r="F229" s="158" t="s">
        <v>72</v>
      </c>
      <c r="G229" s="108">
        <v>562</v>
      </c>
      <c r="H229" s="108">
        <v>13</v>
      </c>
      <c r="I229" s="108">
        <v>527</v>
      </c>
      <c r="J229" s="108">
        <f>(I229/G229)*100</f>
        <v>93.77224199288257</v>
      </c>
      <c r="K229" s="108">
        <v>540</v>
      </c>
      <c r="L229" s="32">
        <f t="shared" si="38"/>
        <v>93.913043478260875</v>
      </c>
      <c r="M229" s="173">
        <v>0</v>
      </c>
    </row>
    <row r="230" spans="2:13" s="59" customFormat="1" ht="19.149999999999999" hidden="1" customHeight="1" outlineLevel="2" x14ac:dyDescent="0.25">
      <c r="B230" s="111" t="s">
        <v>91</v>
      </c>
      <c r="C230" s="112">
        <v>3</v>
      </c>
      <c r="D230" s="108">
        <v>530</v>
      </c>
      <c r="E230" s="108">
        <f t="shared" ref="E230" si="45">G230+H230</f>
        <v>530</v>
      </c>
      <c r="F230" s="158" t="s">
        <v>73</v>
      </c>
      <c r="G230" s="108">
        <v>530</v>
      </c>
      <c r="H230" s="108">
        <v>0</v>
      </c>
      <c r="I230" s="108">
        <v>509</v>
      </c>
      <c r="J230" s="108">
        <f t="shared" ref="J230" si="46">(I230/G230)*100</f>
        <v>96.037735849056602</v>
      </c>
      <c r="K230" s="108">
        <v>509</v>
      </c>
      <c r="L230" s="32">
        <f t="shared" si="38"/>
        <v>96.037735849056602</v>
      </c>
      <c r="M230" s="173">
        <v>0</v>
      </c>
    </row>
    <row r="231" spans="2:13" s="59" customFormat="1" ht="19.149999999999999" hidden="1" customHeight="1" outlineLevel="2" x14ac:dyDescent="0.25">
      <c r="B231" s="111" t="s">
        <v>91</v>
      </c>
      <c r="C231" s="112" t="s">
        <v>14</v>
      </c>
      <c r="D231" s="104"/>
      <c r="E231" s="104">
        <f>G231+H231</f>
        <v>4</v>
      </c>
      <c r="F231" s="160" t="s">
        <v>72</v>
      </c>
      <c r="G231" s="104"/>
      <c r="H231" s="104">
        <v>4</v>
      </c>
      <c r="I231" s="104"/>
      <c r="J231" s="104"/>
      <c r="K231" s="104">
        <v>4</v>
      </c>
      <c r="L231" s="32"/>
      <c r="M231" s="174"/>
    </row>
    <row r="232" spans="2:13" s="59" customFormat="1" ht="19.149999999999999" customHeight="1" outlineLevel="1" collapsed="1" x14ac:dyDescent="0.25">
      <c r="B232" s="113" t="s">
        <v>91</v>
      </c>
      <c r="C232" s="150"/>
      <c r="D232" s="242">
        <f>SUM(D228:D231)</f>
        <v>1668</v>
      </c>
      <c r="E232" s="242">
        <f t="shared" ref="E232:M232" si="47">SUM(E228:E231)</f>
        <v>1699</v>
      </c>
      <c r="F232" s="242">
        <f t="shared" si="47"/>
        <v>0</v>
      </c>
      <c r="G232" s="242">
        <f t="shared" si="47"/>
        <v>1668</v>
      </c>
      <c r="H232" s="242">
        <f t="shared" si="47"/>
        <v>31</v>
      </c>
      <c r="I232" s="242">
        <f t="shared" si="47"/>
        <v>1612</v>
      </c>
      <c r="J232" s="242">
        <f>SUM(J228:J231)/3</f>
        <v>96.603325947313067</v>
      </c>
      <c r="K232" s="242">
        <f t="shared" si="47"/>
        <v>1583</v>
      </c>
      <c r="L232" s="242">
        <f>SUM(L228:L231)/3</f>
        <v>93.260429267297923</v>
      </c>
      <c r="M232" s="246">
        <f t="shared" si="47"/>
        <v>19</v>
      </c>
    </row>
    <row r="233" spans="2:13" s="59" customFormat="1" ht="19.149999999999999" hidden="1" customHeight="1" outlineLevel="2" thickTop="1" x14ac:dyDescent="0.25">
      <c r="B233" s="111" t="s">
        <v>92</v>
      </c>
      <c r="C233" s="112">
        <v>1</v>
      </c>
      <c r="D233" s="108">
        <v>507</v>
      </c>
      <c r="E233" s="108">
        <f>G233+H233</f>
        <v>518</v>
      </c>
      <c r="F233" s="157" t="s">
        <v>72</v>
      </c>
      <c r="G233" s="108">
        <v>507</v>
      </c>
      <c r="H233" s="108">
        <v>11</v>
      </c>
      <c r="I233" s="108">
        <v>203</v>
      </c>
      <c r="J233" s="108">
        <f>(I233/G233)*100</f>
        <v>40.039447731755423</v>
      </c>
      <c r="K233" s="108">
        <v>214</v>
      </c>
      <c r="L233" s="32">
        <f t="shared" si="38"/>
        <v>41.312741312741316</v>
      </c>
      <c r="M233" s="173">
        <v>0</v>
      </c>
    </row>
    <row r="234" spans="2:13" s="59" customFormat="1" ht="19.149999999999999" hidden="1" customHeight="1" outlineLevel="2" x14ac:dyDescent="0.25">
      <c r="B234" s="111" t="s">
        <v>92</v>
      </c>
      <c r="C234" s="112">
        <v>2</v>
      </c>
      <c r="D234" s="108">
        <v>555</v>
      </c>
      <c r="E234" s="108">
        <f>G234+H234</f>
        <v>566</v>
      </c>
      <c r="F234" s="158" t="s">
        <v>72</v>
      </c>
      <c r="G234" s="108">
        <v>555</v>
      </c>
      <c r="H234" s="108">
        <v>11</v>
      </c>
      <c r="I234" s="108">
        <v>387</v>
      </c>
      <c r="J234" s="108">
        <f>(I234/G234)*100</f>
        <v>69.729729729729726</v>
      </c>
      <c r="K234" s="108">
        <v>398</v>
      </c>
      <c r="L234" s="32">
        <f t="shared" si="38"/>
        <v>70.31802120141343</v>
      </c>
      <c r="M234" s="173">
        <v>1200</v>
      </c>
    </row>
    <row r="235" spans="2:13" s="59" customFormat="1" ht="19.149999999999999" hidden="1" customHeight="1" outlineLevel="2" x14ac:dyDescent="0.25">
      <c r="B235" s="111" t="s">
        <v>92</v>
      </c>
      <c r="C235" s="112">
        <v>3</v>
      </c>
      <c r="D235" s="108">
        <v>460</v>
      </c>
      <c r="E235" s="108">
        <f t="shared" ref="E235:E244" si="48">G235+H235</f>
        <v>469</v>
      </c>
      <c r="F235" s="158" t="s">
        <v>72</v>
      </c>
      <c r="G235" s="108">
        <v>460</v>
      </c>
      <c r="H235" s="108">
        <v>9</v>
      </c>
      <c r="I235" s="108">
        <v>366</v>
      </c>
      <c r="J235" s="108">
        <f t="shared" ref="J235:J244" si="49">(I235/G235)*100</f>
        <v>79.565217391304344</v>
      </c>
      <c r="K235" s="108">
        <v>366</v>
      </c>
      <c r="L235" s="32">
        <f t="shared" si="38"/>
        <v>78.038379530916842</v>
      </c>
      <c r="M235" s="173">
        <v>0</v>
      </c>
    </row>
    <row r="236" spans="2:13" s="59" customFormat="1" ht="19.149999999999999" hidden="1" customHeight="1" outlineLevel="2" x14ac:dyDescent="0.25">
      <c r="B236" s="111" t="s">
        <v>92</v>
      </c>
      <c r="C236" s="112">
        <v>4</v>
      </c>
      <c r="D236" s="108">
        <v>616</v>
      </c>
      <c r="E236" s="108">
        <f t="shared" si="48"/>
        <v>636</v>
      </c>
      <c r="F236" s="158" t="s">
        <v>72</v>
      </c>
      <c r="G236" s="108">
        <v>616</v>
      </c>
      <c r="H236" s="108">
        <v>20</v>
      </c>
      <c r="I236" s="108">
        <v>352</v>
      </c>
      <c r="J236" s="108">
        <f t="shared" si="49"/>
        <v>57.142857142857139</v>
      </c>
      <c r="K236" s="108">
        <v>350</v>
      </c>
      <c r="L236" s="32">
        <f t="shared" si="38"/>
        <v>55.031446540880502</v>
      </c>
      <c r="M236" s="173">
        <v>0</v>
      </c>
    </row>
    <row r="237" spans="2:13" s="59" customFormat="1" ht="19.149999999999999" hidden="1" customHeight="1" outlineLevel="2" x14ac:dyDescent="0.25">
      <c r="B237" s="111" t="s">
        <v>92</v>
      </c>
      <c r="C237" s="112">
        <v>5</v>
      </c>
      <c r="D237" s="108">
        <v>391</v>
      </c>
      <c r="E237" s="108">
        <f t="shared" si="48"/>
        <v>391</v>
      </c>
      <c r="F237" s="158" t="s">
        <v>72</v>
      </c>
      <c r="G237" s="108">
        <v>391</v>
      </c>
      <c r="H237" s="108">
        <v>0</v>
      </c>
      <c r="I237" s="108">
        <v>391</v>
      </c>
      <c r="J237" s="108">
        <f t="shared" si="49"/>
        <v>100</v>
      </c>
      <c r="K237" s="108">
        <v>391</v>
      </c>
      <c r="L237" s="32">
        <f t="shared" si="38"/>
        <v>100</v>
      </c>
      <c r="M237" s="173">
        <v>11</v>
      </c>
    </row>
    <row r="238" spans="2:13" s="59" customFormat="1" ht="19.149999999999999" hidden="1" customHeight="1" outlineLevel="2" x14ac:dyDescent="0.25">
      <c r="B238" s="111" t="s">
        <v>92</v>
      </c>
      <c r="C238" s="112">
        <v>6</v>
      </c>
      <c r="D238" s="108">
        <v>605</v>
      </c>
      <c r="E238" s="108">
        <f t="shared" si="48"/>
        <v>605</v>
      </c>
      <c r="F238" s="158" t="s">
        <v>72</v>
      </c>
      <c r="G238" s="108">
        <v>605</v>
      </c>
      <c r="H238" s="108">
        <v>0</v>
      </c>
      <c r="I238" s="108">
        <v>488</v>
      </c>
      <c r="J238" s="108">
        <f t="shared" si="49"/>
        <v>80.661157024793383</v>
      </c>
      <c r="K238" s="108">
        <v>478</v>
      </c>
      <c r="L238" s="32">
        <f t="shared" si="38"/>
        <v>79.008264462809919</v>
      </c>
      <c r="M238" s="173">
        <v>0</v>
      </c>
    </row>
    <row r="239" spans="2:13" s="59" customFormat="1" ht="19.149999999999999" hidden="1" customHeight="1" outlineLevel="2" x14ac:dyDescent="0.25">
      <c r="B239" s="111" t="s">
        <v>92</v>
      </c>
      <c r="C239" s="112">
        <v>7</v>
      </c>
      <c r="D239" s="108">
        <v>636</v>
      </c>
      <c r="E239" s="108">
        <f t="shared" si="48"/>
        <v>636</v>
      </c>
      <c r="F239" s="158" t="s">
        <v>72</v>
      </c>
      <c r="G239" s="108">
        <v>636</v>
      </c>
      <c r="H239" s="108">
        <v>0</v>
      </c>
      <c r="I239" s="108">
        <v>372</v>
      </c>
      <c r="J239" s="108">
        <f t="shared" si="49"/>
        <v>58.490566037735846</v>
      </c>
      <c r="K239" s="108">
        <v>372</v>
      </c>
      <c r="L239" s="32">
        <f t="shared" si="38"/>
        <v>58.490566037735846</v>
      </c>
      <c r="M239" s="173">
        <v>0</v>
      </c>
    </row>
    <row r="240" spans="2:13" s="59" customFormat="1" ht="19.149999999999999" hidden="1" customHeight="1" outlineLevel="2" x14ac:dyDescent="0.25">
      <c r="B240" s="111" t="s">
        <v>92</v>
      </c>
      <c r="C240" s="112">
        <v>8</v>
      </c>
      <c r="D240" s="108">
        <v>491</v>
      </c>
      <c r="E240" s="108">
        <f t="shared" si="48"/>
        <v>501</v>
      </c>
      <c r="F240" s="158" t="s">
        <v>110</v>
      </c>
      <c r="G240" s="108">
        <v>491</v>
      </c>
      <c r="H240" s="108">
        <v>10</v>
      </c>
      <c r="I240" s="108">
        <v>451</v>
      </c>
      <c r="J240" s="108">
        <f t="shared" si="49"/>
        <v>91.853360488798373</v>
      </c>
      <c r="K240" s="108">
        <v>451</v>
      </c>
      <c r="L240" s="32">
        <f t="shared" si="38"/>
        <v>90.019960079840317</v>
      </c>
      <c r="M240" s="173">
        <v>0</v>
      </c>
    </row>
    <row r="241" spans="2:13" s="59" customFormat="1" ht="19.149999999999999" hidden="1" customHeight="1" outlineLevel="2" x14ac:dyDescent="0.25">
      <c r="B241" s="111" t="s">
        <v>92</v>
      </c>
      <c r="C241" s="112">
        <v>9</v>
      </c>
      <c r="D241" s="108">
        <v>614</v>
      </c>
      <c r="E241" s="108">
        <f t="shared" si="48"/>
        <v>637</v>
      </c>
      <c r="F241" s="158" t="s">
        <v>72</v>
      </c>
      <c r="G241" s="108">
        <v>614</v>
      </c>
      <c r="H241" s="108">
        <v>23</v>
      </c>
      <c r="I241" s="108">
        <v>614</v>
      </c>
      <c r="J241" s="108">
        <f t="shared" si="49"/>
        <v>100</v>
      </c>
      <c r="K241" s="108">
        <v>528</v>
      </c>
      <c r="L241" s="32">
        <f t="shared" si="38"/>
        <v>82.88854003139717</v>
      </c>
      <c r="M241" s="173">
        <v>202</v>
      </c>
    </row>
    <row r="242" spans="2:13" s="59" customFormat="1" ht="19.149999999999999" hidden="1" customHeight="1" outlineLevel="2" x14ac:dyDescent="0.25">
      <c r="B242" s="111" t="s">
        <v>92</v>
      </c>
      <c r="C242" s="112">
        <v>10</v>
      </c>
      <c r="D242" s="108">
        <v>605</v>
      </c>
      <c r="E242" s="108">
        <f t="shared" si="48"/>
        <v>605</v>
      </c>
      <c r="F242" s="158" t="s">
        <v>72</v>
      </c>
      <c r="G242" s="108">
        <v>605</v>
      </c>
      <c r="H242" s="108">
        <v>0</v>
      </c>
      <c r="I242" s="108">
        <v>300</v>
      </c>
      <c r="J242" s="108">
        <f t="shared" si="49"/>
        <v>49.586776859504134</v>
      </c>
      <c r="K242" s="108">
        <v>300</v>
      </c>
      <c r="L242" s="32">
        <f t="shared" si="38"/>
        <v>49.586776859504134</v>
      </c>
      <c r="M242" s="173">
        <v>0</v>
      </c>
    </row>
    <row r="243" spans="2:13" s="59" customFormat="1" ht="19.149999999999999" hidden="1" customHeight="1" outlineLevel="2" x14ac:dyDescent="0.25">
      <c r="B243" s="111" t="s">
        <v>92</v>
      </c>
      <c r="C243" s="112">
        <v>11</v>
      </c>
      <c r="D243" s="108">
        <v>548</v>
      </c>
      <c r="E243" s="108">
        <f t="shared" si="48"/>
        <v>548</v>
      </c>
      <c r="F243" s="158" t="s">
        <v>73</v>
      </c>
      <c r="G243" s="108">
        <v>548</v>
      </c>
      <c r="H243" s="108">
        <v>0</v>
      </c>
      <c r="I243" s="108">
        <v>368</v>
      </c>
      <c r="J243" s="108">
        <f t="shared" si="49"/>
        <v>67.153284671532845</v>
      </c>
      <c r="K243" s="108">
        <v>368</v>
      </c>
      <c r="L243" s="32">
        <f t="shared" si="38"/>
        <v>67.153284671532845</v>
      </c>
      <c r="M243" s="173">
        <v>0</v>
      </c>
    </row>
    <row r="244" spans="2:13" s="59" customFormat="1" ht="19.149999999999999" hidden="1" customHeight="1" outlineLevel="2" x14ac:dyDescent="0.25">
      <c r="B244" s="111" t="s">
        <v>92</v>
      </c>
      <c r="C244" s="112">
        <v>12</v>
      </c>
      <c r="D244" s="108">
        <v>557</v>
      </c>
      <c r="E244" s="108">
        <f t="shared" si="48"/>
        <v>632</v>
      </c>
      <c r="F244" s="158" t="s">
        <v>72</v>
      </c>
      <c r="G244" s="108">
        <v>557</v>
      </c>
      <c r="H244" s="108">
        <v>75</v>
      </c>
      <c r="I244" s="108">
        <v>360</v>
      </c>
      <c r="J244" s="108">
        <f t="shared" si="49"/>
        <v>64.631956912028727</v>
      </c>
      <c r="K244" s="108">
        <v>325</v>
      </c>
      <c r="L244" s="32">
        <f t="shared" si="38"/>
        <v>51.424050632911388</v>
      </c>
      <c r="M244" s="173">
        <v>0</v>
      </c>
    </row>
    <row r="245" spans="2:13" s="59" customFormat="1" ht="19.149999999999999" hidden="1" customHeight="1" outlineLevel="2" x14ac:dyDescent="0.25">
      <c r="B245" s="111" t="s">
        <v>92</v>
      </c>
      <c r="C245" s="112" t="s">
        <v>14</v>
      </c>
      <c r="D245" s="104"/>
      <c r="E245" s="104"/>
      <c r="F245" s="160"/>
      <c r="G245" s="104"/>
      <c r="H245" s="104"/>
      <c r="I245" s="104"/>
      <c r="J245" s="104"/>
      <c r="K245" s="104"/>
      <c r="L245" s="32"/>
      <c r="M245" s="174"/>
    </row>
    <row r="246" spans="2:13" s="59" customFormat="1" ht="19.149999999999999" customHeight="1" outlineLevel="1" collapsed="1" x14ac:dyDescent="0.25">
      <c r="B246" s="113" t="s">
        <v>92</v>
      </c>
      <c r="C246" s="150"/>
      <c r="D246" s="242">
        <f>SUM(D233:D245)</f>
        <v>6585</v>
      </c>
      <c r="E246" s="242">
        <f t="shared" ref="E246:M246" si="50">SUM(E233:E245)</f>
        <v>6744</v>
      </c>
      <c r="F246" s="242">
        <f t="shared" si="50"/>
        <v>0</v>
      </c>
      <c r="G246" s="242">
        <f t="shared" si="50"/>
        <v>6585</v>
      </c>
      <c r="H246" s="242">
        <f t="shared" si="50"/>
        <v>159</v>
      </c>
      <c r="I246" s="242">
        <f t="shared" si="50"/>
        <v>4652</v>
      </c>
      <c r="J246" s="242">
        <f>SUM(J233:J245)/12</f>
        <v>71.571196165836668</v>
      </c>
      <c r="K246" s="242">
        <f t="shared" si="50"/>
        <v>4541</v>
      </c>
      <c r="L246" s="242">
        <f>SUM(L233:L245)/12</f>
        <v>68.606002613473635</v>
      </c>
      <c r="M246" s="246">
        <f t="shared" si="50"/>
        <v>1413</v>
      </c>
    </row>
    <row r="247" spans="2:13" s="59" customFormat="1" ht="19.149999999999999" hidden="1" customHeight="1" outlineLevel="2" thickTop="1" x14ac:dyDescent="0.25">
      <c r="B247" s="111" t="s">
        <v>93</v>
      </c>
      <c r="C247" s="112">
        <v>1</v>
      </c>
      <c r="D247" s="108">
        <v>509</v>
      </c>
      <c r="E247" s="108">
        <f>G247+H247</f>
        <v>519</v>
      </c>
      <c r="F247" s="157" t="s">
        <v>72</v>
      </c>
      <c r="G247" s="108">
        <v>509</v>
      </c>
      <c r="H247" s="108">
        <v>10</v>
      </c>
      <c r="I247" s="108">
        <v>480</v>
      </c>
      <c r="J247" s="108">
        <f>(I247/G247)*100</f>
        <v>94.302554027504911</v>
      </c>
      <c r="K247" s="108">
        <v>484</v>
      </c>
      <c r="L247" s="32">
        <f t="shared" si="38"/>
        <v>93.25626204238921</v>
      </c>
      <c r="M247" s="173">
        <v>10</v>
      </c>
    </row>
    <row r="248" spans="2:13" s="59" customFormat="1" ht="19.149999999999999" hidden="1" customHeight="1" outlineLevel="2" x14ac:dyDescent="0.25">
      <c r="B248" s="111" t="s">
        <v>93</v>
      </c>
      <c r="C248" s="112">
        <v>2</v>
      </c>
      <c r="D248" s="108">
        <v>537</v>
      </c>
      <c r="E248" s="108">
        <f>G248+H248</f>
        <v>549</v>
      </c>
      <c r="F248" s="158" t="s">
        <v>72</v>
      </c>
      <c r="G248" s="108">
        <v>537</v>
      </c>
      <c r="H248" s="108">
        <v>12</v>
      </c>
      <c r="I248" s="108">
        <v>452</v>
      </c>
      <c r="J248" s="108">
        <f>(I248/G248)*100</f>
        <v>84.171322160148975</v>
      </c>
      <c r="K248" s="108">
        <v>447</v>
      </c>
      <c r="L248" s="32">
        <f t="shared" si="38"/>
        <v>81.420765027322403</v>
      </c>
      <c r="M248" s="173">
        <v>0</v>
      </c>
    </row>
    <row r="249" spans="2:13" s="59" customFormat="1" ht="19.149999999999999" hidden="1" customHeight="1" outlineLevel="2" x14ac:dyDescent="0.25">
      <c r="B249" s="111" t="s">
        <v>93</v>
      </c>
      <c r="C249" s="112">
        <v>3</v>
      </c>
      <c r="D249" s="108">
        <v>565</v>
      </c>
      <c r="E249" s="108">
        <f t="shared" ref="E249:E256" si="51">G249+H249</f>
        <v>597</v>
      </c>
      <c r="F249" s="158" t="s">
        <v>72</v>
      </c>
      <c r="G249" s="108">
        <v>565</v>
      </c>
      <c r="H249" s="108">
        <v>32</v>
      </c>
      <c r="I249" s="108">
        <v>511</v>
      </c>
      <c r="J249" s="108">
        <f t="shared" ref="J249:J256" si="52">(I249/G249)*100</f>
        <v>90.442477876106196</v>
      </c>
      <c r="K249" s="108">
        <v>450</v>
      </c>
      <c r="L249" s="32">
        <f t="shared" si="38"/>
        <v>75.376884422110564</v>
      </c>
      <c r="M249" s="173">
        <v>0</v>
      </c>
    </row>
    <row r="250" spans="2:13" s="59" customFormat="1" ht="19.149999999999999" hidden="1" customHeight="1" outlineLevel="2" x14ac:dyDescent="0.25">
      <c r="B250" s="111" t="s">
        <v>93</v>
      </c>
      <c r="C250" s="112">
        <v>4</v>
      </c>
      <c r="D250" s="108">
        <v>585</v>
      </c>
      <c r="E250" s="108">
        <f t="shared" si="51"/>
        <v>585</v>
      </c>
      <c r="F250" s="158" t="s">
        <v>73</v>
      </c>
      <c r="G250" s="108">
        <v>585</v>
      </c>
      <c r="H250" s="108">
        <v>0</v>
      </c>
      <c r="I250" s="108">
        <v>563</v>
      </c>
      <c r="J250" s="108">
        <f t="shared" si="52"/>
        <v>96.239316239316238</v>
      </c>
      <c r="K250" s="108">
        <v>507</v>
      </c>
      <c r="L250" s="32">
        <f t="shared" si="38"/>
        <v>86.666666666666671</v>
      </c>
      <c r="M250" s="173">
        <v>300</v>
      </c>
    </row>
    <row r="251" spans="2:13" s="59" customFormat="1" ht="19.149999999999999" hidden="1" customHeight="1" outlineLevel="2" x14ac:dyDescent="0.25">
      <c r="B251" s="111" t="s">
        <v>93</v>
      </c>
      <c r="C251" s="112">
        <v>5</v>
      </c>
      <c r="D251" s="108">
        <v>509</v>
      </c>
      <c r="E251" s="108">
        <f t="shared" si="51"/>
        <v>509</v>
      </c>
      <c r="F251" s="158" t="s">
        <v>72</v>
      </c>
      <c r="G251" s="108">
        <v>509</v>
      </c>
      <c r="H251" s="108">
        <v>0</v>
      </c>
      <c r="I251" s="108">
        <v>465</v>
      </c>
      <c r="J251" s="108">
        <f t="shared" si="52"/>
        <v>91.355599214145371</v>
      </c>
      <c r="K251" s="108">
        <v>462</v>
      </c>
      <c r="L251" s="32">
        <f t="shared" si="38"/>
        <v>90.766208251473472</v>
      </c>
      <c r="M251" s="173">
        <v>0</v>
      </c>
    </row>
    <row r="252" spans="2:13" s="59" customFormat="1" ht="19.149999999999999" hidden="1" customHeight="1" outlineLevel="2" x14ac:dyDescent="0.25">
      <c r="B252" s="111" t="s">
        <v>93</v>
      </c>
      <c r="C252" s="112">
        <v>6</v>
      </c>
      <c r="D252" s="108">
        <v>566</v>
      </c>
      <c r="E252" s="108">
        <f t="shared" si="51"/>
        <v>584</v>
      </c>
      <c r="F252" s="158" t="s">
        <v>73</v>
      </c>
      <c r="G252" s="108">
        <v>566</v>
      </c>
      <c r="H252" s="108">
        <v>18</v>
      </c>
      <c r="I252" s="108">
        <v>565</v>
      </c>
      <c r="J252" s="108">
        <f t="shared" si="52"/>
        <v>99.823321554770317</v>
      </c>
      <c r="K252" s="108">
        <v>513</v>
      </c>
      <c r="L252" s="32">
        <f t="shared" si="38"/>
        <v>87.842465753424662</v>
      </c>
      <c r="M252" s="173">
        <v>50</v>
      </c>
    </row>
    <row r="253" spans="2:13" s="59" customFormat="1" ht="19.149999999999999" hidden="1" customHeight="1" outlineLevel="2" x14ac:dyDescent="0.25">
      <c r="B253" s="111" t="s">
        <v>93</v>
      </c>
      <c r="C253" s="112">
        <v>7</v>
      </c>
      <c r="D253" s="108">
        <v>555</v>
      </c>
      <c r="E253" s="108">
        <f t="shared" si="51"/>
        <v>561</v>
      </c>
      <c r="F253" s="158" t="s">
        <v>72</v>
      </c>
      <c r="G253" s="108">
        <v>555</v>
      </c>
      <c r="H253" s="108">
        <v>6</v>
      </c>
      <c r="I253" s="108">
        <v>341</v>
      </c>
      <c r="J253" s="108">
        <f t="shared" si="52"/>
        <v>61.441441441441448</v>
      </c>
      <c r="K253" s="108">
        <v>347</v>
      </c>
      <c r="L253" s="32">
        <f t="shared" si="38"/>
        <v>61.853832442067734</v>
      </c>
      <c r="M253" s="173">
        <v>40</v>
      </c>
    </row>
    <row r="254" spans="2:13" s="59" customFormat="1" ht="19.149999999999999" hidden="1" customHeight="1" outlineLevel="2" x14ac:dyDescent="0.25">
      <c r="B254" s="111" t="s">
        <v>93</v>
      </c>
      <c r="C254" s="112">
        <v>8</v>
      </c>
      <c r="D254" s="108">
        <v>531</v>
      </c>
      <c r="E254" s="108">
        <f t="shared" si="51"/>
        <v>548</v>
      </c>
      <c r="F254" s="158" t="s">
        <v>73</v>
      </c>
      <c r="G254" s="108">
        <v>531</v>
      </c>
      <c r="H254" s="108">
        <v>17</v>
      </c>
      <c r="I254" s="108">
        <v>259</v>
      </c>
      <c r="J254" s="108">
        <f t="shared" si="52"/>
        <v>48.775894538606401</v>
      </c>
      <c r="K254" s="108">
        <v>276</v>
      </c>
      <c r="L254" s="32">
        <f t="shared" si="38"/>
        <v>50.364963503649641</v>
      </c>
      <c r="M254" s="173">
        <v>0</v>
      </c>
    </row>
    <row r="255" spans="2:13" s="59" customFormat="1" ht="19.149999999999999" hidden="1" customHeight="1" outlineLevel="2" x14ac:dyDescent="0.25">
      <c r="B255" s="111" t="s">
        <v>93</v>
      </c>
      <c r="C255" s="112">
        <v>9</v>
      </c>
      <c r="D255" s="108">
        <v>492</v>
      </c>
      <c r="E255" s="108">
        <f t="shared" si="51"/>
        <v>502</v>
      </c>
      <c r="F255" s="158" t="s">
        <v>72</v>
      </c>
      <c r="G255" s="108">
        <v>492</v>
      </c>
      <c r="H255" s="108">
        <v>10</v>
      </c>
      <c r="I255" s="108">
        <v>351</v>
      </c>
      <c r="J255" s="108">
        <f t="shared" si="52"/>
        <v>71.341463414634148</v>
      </c>
      <c r="K255" s="108">
        <v>355</v>
      </c>
      <c r="L255" s="32">
        <f t="shared" si="38"/>
        <v>70.717131474103596</v>
      </c>
      <c r="M255" s="173">
        <v>0</v>
      </c>
    </row>
    <row r="256" spans="2:13" s="59" customFormat="1" ht="19.149999999999999" hidden="1" customHeight="1" outlineLevel="2" x14ac:dyDescent="0.25">
      <c r="B256" s="111" t="s">
        <v>93</v>
      </c>
      <c r="C256" s="112">
        <v>10</v>
      </c>
      <c r="D256" s="108">
        <v>566</v>
      </c>
      <c r="E256" s="108">
        <f t="shared" si="51"/>
        <v>566</v>
      </c>
      <c r="F256" s="158" t="s">
        <v>127</v>
      </c>
      <c r="G256" s="108">
        <v>566</v>
      </c>
      <c r="H256" s="108">
        <v>0</v>
      </c>
      <c r="I256" s="108">
        <v>523</v>
      </c>
      <c r="J256" s="108">
        <f t="shared" si="52"/>
        <v>92.402826855123678</v>
      </c>
      <c r="K256" s="108">
        <v>411</v>
      </c>
      <c r="L256" s="32">
        <f t="shared" si="38"/>
        <v>72.614840989399298</v>
      </c>
      <c r="M256" s="173">
        <v>408</v>
      </c>
    </row>
    <row r="257" spans="2:13" s="59" customFormat="1" ht="19.149999999999999" hidden="1" customHeight="1" outlineLevel="2" x14ac:dyDescent="0.25">
      <c r="B257" s="111" t="s">
        <v>93</v>
      </c>
      <c r="C257" s="112" t="s">
        <v>14</v>
      </c>
      <c r="D257" s="104"/>
      <c r="E257" s="104">
        <f>G257+H257</f>
        <v>11</v>
      </c>
      <c r="F257" s="160" t="s">
        <v>72</v>
      </c>
      <c r="G257" s="104"/>
      <c r="H257" s="104">
        <v>11</v>
      </c>
      <c r="I257" s="104"/>
      <c r="J257" s="104"/>
      <c r="K257" s="104">
        <v>11</v>
      </c>
      <c r="L257" s="32"/>
      <c r="M257" s="174"/>
    </row>
    <row r="258" spans="2:13" s="59" customFormat="1" ht="19.149999999999999" customHeight="1" outlineLevel="1" collapsed="1" x14ac:dyDescent="0.25">
      <c r="B258" s="113" t="s">
        <v>93</v>
      </c>
      <c r="C258" s="150"/>
      <c r="D258" s="242">
        <f>SUM(D247:D257)</f>
        <v>5415</v>
      </c>
      <c r="E258" s="242">
        <f t="shared" ref="E258:M258" si="53">SUM(E247:E257)</f>
        <v>5531</v>
      </c>
      <c r="F258" s="242">
        <f t="shared" si="53"/>
        <v>0</v>
      </c>
      <c r="G258" s="242">
        <f t="shared" si="53"/>
        <v>5415</v>
      </c>
      <c r="H258" s="242">
        <f t="shared" si="53"/>
        <v>116</v>
      </c>
      <c r="I258" s="242">
        <f t="shared" si="53"/>
        <v>4510</v>
      </c>
      <c r="J258" s="242">
        <f>SUM(J247:J257)/10</f>
        <v>83.029621732179777</v>
      </c>
      <c r="K258" s="242">
        <f t="shared" si="53"/>
        <v>4263</v>
      </c>
      <c r="L258" s="242">
        <f>SUM(L247:L257)/10</f>
        <v>77.088002057260724</v>
      </c>
      <c r="M258" s="246">
        <f t="shared" si="53"/>
        <v>808</v>
      </c>
    </row>
    <row r="259" spans="2:13" s="59" customFormat="1" ht="19.149999999999999" hidden="1" customHeight="1" outlineLevel="2" thickTop="1" x14ac:dyDescent="0.25">
      <c r="B259" s="111" t="s">
        <v>94</v>
      </c>
      <c r="C259" s="112">
        <v>1</v>
      </c>
      <c r="D259" s="108">
        <v>509</v>
      </c>
      <c r="E259" s="108">
        <f>G259+H259</f>
        <v>521</v>
      </c>
      <c r="F259" s="157" t="s">
        <v>72</v>
      </c>
      <c r="G259" s="108">
        <v>509</v>
      </c>
      <c r="H259" s="108">
        <v>12</v>
      </c>
      <c r="I259" s="108">
        <v>462</v>
      </c>
      <c r="J259" s="108">
        <f>(I259/G259)*100</f>
        <v>90.766208251473472</v>
      </c>
      <c r="K259" s="108">
        <v>442</v>
      </c>
      <c r="L259" s="32">
        <f t="shared" si="38"/>
        <v>84.836852207293674</v>
      </c>
      <c r="M259" s="173">
        <v>0</v>
      </c>
    </row>
    <row r="260" spans="2:13" s="59" customFormat="1" ht="19.149999999999999" hidden="1" customHeight="1" outlineLevel="2" x14ac:dyDescent="0.25">
      <c r="B260" s="111" t="s">
        <v>94</v>
      </c>
      <c r="C260" s="112">
        <v>2</v>
      </c>
      <c r="D260" s="108">
        <v>506</v>
      </c>
      <c r="E260" s="108">
        <f>G260+H260</f>
        <v>566</v>
      </c>
      <c r="F260" s="158" t="s">
        <v>72</v>
      </c>
      <c r="G260" s="108">
        <v>506</v>
      </c>
      <c r="H260" s="108">
        <v>60</v>
      </c>
      <c r="I260" s="108">
        <v>384</v>
      </c>
      <c r="J260" s="108">
        <f>(I260/G260)*100</f>
        <v>75.889328063241095</v>
      </c>
      <c r="K260" s="108">
        <v>444</v>
      </c>
      <c r="L260" s="32">
        <f t="shared" si="38"/>
        <v>78.445229681978802</v>
      </c>
      <c r="M260" s="173">
        <v>60</v>
      </c>
    </row>
    <row r="261" spans="2:13" s="59" customFormat="1" ht="19.149999999999999" hidden="1" customHeight="1" outlineLevel="2" x14ac:dyDescent="0.25">
      <c r="B261" s="111" t="s">
        <v>94</v>
      </c>
      <c r="C261" s="112">
        <v>3</v>
      </c>
      <c r="D261" s="108">
        <v>484</v>
      </c>
      <c r="E261" s="108">
        <f t="shared" ref="E261:E273" si="54">G261+H261</f>
        <v>494</v>
      </c>
      <c r="F261" s="158" t="s">
        <v>73</v>
      </c>
      <c r="G261" s="108">
        <v>484</v>
      </c>
      <c r="H261" s="108">
        <v>10</v>
      </c>
      <c r="I261" s="108">
        <v>415</v>
      </c>
      <c r="J261" s="108">
        <f t="shared" ref="J261:J273" si="55">(I261/G261)*100</f>
        <v>85.743801652892557</v>
      </c>
      <c r="K261" s="108">
        <v>425</v>
      </c>
      <c r="L261" s="32">
        <f t="shared" si="38"/>
        <v>86.032388663967609</v>
      </c>
      <c r="M261" s="173">
        <v>425</v>
      </c>
    </row>
    <row r="262" spans="2:13" s="59" customFormat="1" ht="19.149999999999999" hidden="1" customHeight="1" outlineLevel="2" x14ac:dyDescent="0.25">
      <c r="B262" s="111" t="s">
        <v>94</v>
      </c>
      <c r="C262" s="112">
        <v>4</v>
      </c>
      <c r="D262" s="108">
        <v>477</v>
      </c>
      <c r="E262" s="108">
        <f t="shared" si="54"/>
        <v>487</v>
      </c>
      <c r="F262" s="158" t="s">
        <v>72</v>
      </c>
      <c r="G262" s="108">
        <v>477</v>
      </c>
      <c r="H262" s="108">
        <v>10</v>
      </c>
      <c r="I262" s="108">
        <v>332</v>
      </c>
      <c r="J262" s="108">
        <f t="shared" si="55"/>
        <v>69.60167714884696</v>
      </c>
      <c r="K262" s="108">
        <v>329</v>
      </c>
      <c r="L262" s="32">
        <f t="shared" si="38"/>
        <v>67.5564681724846</v>
      </c>
      <c r="M262" s="173">
        <v>48</v>
      </c>
    </row>
    <row r="263" spans="2:13" s="59" customFormat="1" ht="19.149999999999999" hidden="1" customHeight="1" outlineLevel="2" x14ac:dyDescent="0.25">
      <c r="B263" s="111" t="s">
        <v>94</v>
      </c>
      <c r="C263" s="112">
        <v>5</v>
      </c>
      <c r="D263" s="108">
        <v>471</v>
      </c>
      <c r="E263" s="108">
        <f t="shared" si="54"/>
        <v>482</v>
      </c>
      <c r="F263" s="158" t="s">
        <v>72</v>
      </c>
      <c r="G263" s="108">
        <v>471</v>
      </c>
      <c r="H263" s="108">
        <v>11</v>
      </c>
      <c r="I263" s="108">
        <v>414</v>
      </c>
      <c r="J263" s="108">
        <f t="shared" si="55"/>
        <v>87.898089171974519</v>
      </c>
      <c r="K263" s="108">
        <v>424</v>
      </c>
      <c r="L263" s="32">
        <f t="shared" si="38"/>
        <v>87.966804979253112</v>
      </c>
      <c r="M263" s="173">
        <v>1324</v>
      </c>
    </row>
    <row r="264" spans="2:13" s="59" customFormat="1" ht="19.149999999999999" hidden="1" customHeight="1" outlineLevel="2" x14ac:dyDescent="0.25">
      <c r="B264" s="111" t="s">
        <v>94</v>
      </c>
      <c r="C264" s="112">
        <v>6</v>
      </c>
      <c r="D264" s="108">
        <v>477</v>
      </c>
      <c r="E264" s="108">
        <f t="shared" si="54"/>
        <v>477</v>
      </c>
      <c r="F264" s="158" t="s">
        <v>72</v>
      </c>
      <c r="G264" s="108">
        <v>477</v>
      </c>
      <c r="H264" s="108">
        <v>0</v>
      </c>
      <c r="I264" s="108">
        <v>327</v>
      </c>
      <c r="J264" s="108">
        <f t="shared" si="55"/>
        <v>68.55345911949685</v>
      </c>
      <c r="K264" s="108">
        <v>327</v>
      </c>
      <c r="L264" s="32">
        <f t="shared" si="38"/>
        <v>68.55345911949685</v>
      </c>
      <c r="M264" s="173">
        <v>0</v>
      </c>
    </row>
    <row r="265" spans="2:13" s="59" customFormat="1" ht="19.149999999999999" hidden="1" customHeight="1" outlineLevel="2" x14ac:dyDescent="0.25">
      <c r="B265" s="111" t="s">
        <v>94</v>
      </c>
      <c r="C265" s="112">
        <v>7</v>
      </c>
      <c r="D265" s="108">
        <v>458</v>
      </c>
      <c r="E265" s="108">
        <f t="shared" si="54"/>
        <v>467</v>
      </c>
      <c r="F265" s="158" t="s">
        <v>72</v>
      </c>
      <c r="G265" s="108">
        <v>458</v>
      </c>
      <c r="H265" s="108">
        <v>9</v>
      </c>
      <c r="I265" s="108">
        <v>337</v>
      </c>
      <c r="J265" s="108">
        <f t="shared" si="55"/>
        <v>73.580786026200869</v>
      </c>
      <c r="K265" s="108">
        <v>288</v>
      </c>
      <c r="L265" s="32">
        <f t="shared" si="38"/>
        <v>61.670235546038541</v>
      </c>
      <c r="M265" s="173">
        <v>100</v>
      </c>
    </row>
    <row r="266" spans="2:13" s="59" customFormat="1" ht="19.149999999999999" hidden="1" customHeight="1" outlineLevel="2" x14ac:dyDescent="0.25">
      <c r="B266" s="111" t="s">
        <v>94</v>
      </c>
      <c r="C266" s="112">
        <v>8</v>
      </c>
      <c r="D266" s="108">
        <v>470</v>
      </c>
      <c r="E266" s="108">
        <f t="shared" si="54"/>
        <v>480</v>
      </c>
      <c r="F266" s="158" t="s">
        <v>73</v>
      </c>
      <c r="G266" s="108">
        <v>470</v>
      </c>
      <c r="H266" s="108">
        <v>10</v>
      </c>
      <c r="I266" s="108">
        <v>426</v>
      </c>
      <c r="J266" s="108">
        <f t="shared" si="55"/>
        <v>90.638297872340416</v>
      </c>
      <c r="K266" s="108">
        <v>375</v>
      </c>
      <c r="L266" s="32">
        <f t="shared" si="38"/>
        <v>78.125</v>
      </c>
      <c r="M266" s="173">
        <v>0</v>
      </c>
    </row>
    <row r="267" spans="2:13" s="59" customFormat="1" ht="19.149999999999999" hidden="1" customHeight="1" outlineLevel="2" x14ac:dyDescent="0.25">
      <c r="B267" s="111" t="s">
        <v>94</v>
      </c>
      <c r="C267" s="112">
        <v>9</v>
      </c>
      <c r="D267" s="108">
        <v>548</v>
      </c>
      <c r="E267" s="108">
        <f t="shared" si="54"/>
        <v>548</v>
      </c>
      <c r="F267" s="158" t="s">
        <v>72</v>
      </c>
      <c r="G267" s="108">
        <v>548</v>
      </c>
      <c r="H267" s="108">
        <v>0</v>
      </c>
      <c r="I267" s="108">
        <v>462</v>
      </c>
      <c r="J267" s="108">
        <f t="shared" si="55"/>
        <v>84.306569343065689</v>
      </c>
      <c r="K267" s="108">
        <v>426</v>
      </c>
      <c r="L267" s="32">
        <f t="shared" si="38"/>
        <v>77.737226277372258</v>
      </c>
      <c r="M267" s="173">
        <v>0</v>
      </c>
    </row>
    <row r="268" spans="2:13" s="59" customFormat="1" ht="19.149999999999999" hidden="1" customHeight="1" outlineLevel="2" x14ac:dyDescent="0.25">
      <c r="B268" s="111" t="s">
        <v>94</v>
      </c>
      <c r="C268" s="112">
        <v>10</v>
      </c>
      <c r="D268" s="108">
        <v>505</v>
      </c>
      <c r="E268" s="108">
        <f t="shared" si="54"/>
        <v>517</v>
      </c>
      <c r="F268" s="158" t="s">
        <v>72</v>
      </c>
      <c r="G268" s="108">
        <v>505</v>
      </c>
      <c r="H268" s="108">
        <v>12</v>
      </c>
      <c r="I268" s="108">
        <v>449</v>
      </c>
      <c r="J268" s="108">
        <f t="shared" si="55"/>
        <v>88.910891089108915</v>
      </c>
      <c r="K268" s="108">
        <v>461</v>
      </c>
      <c r="L268" s="32">
        <f t="shared" si="38"/>
        <v>89.168278529980654</v>
      </c>
      <c r="M268" s="173">
        <v>0</v>
      </c>
    </row>
    <row r="269" spans="2:13" s="59" customFormat="1" ht="19.149999999999999" hidden="1" customHeight="1" outlineLevel="2" x14ac:dyDescent="0.25">
      <c r="B269" s="111" t="s">
        <v>94</v>
      </c>
      <c r="C269" s="112">
        <v>11</v>
      </c>
      <c r="D269" s="108">
        <v>479</v>
      </c>
      <c r="E269" s="108">
        <f t="shared" si="54"/>
        <v>489</v>
      </c>
      <c r="F269" s="158" t="s">
        <v>72</v>
      </c>
      <c r="G269" s="108">
        <v>479</v>
      </c>
      <c r="H269" s="108">
        <v>10</v>
      </c>
      <c r="I269" s="108">
        <v>465</v>
      </c>
      <c r="J269" s="108">
        <f t="shared" si="55"/>
        <v>97.077244258872653</v>
      </c>
      <c r="K269" s="108">
        <v>475</v>
      </c>
      <c r="L269" s="32">
        <f t="shared" si="38"/>
        <v>97.137014314928422</v>
      </c>
      <c r="M269" s="173">
        <v>0</v>
      </c>
    </row>
    <row r="270" spans="2:13" s="59" customFormat="1" ht="19.149999999999999" hidden="1" customHeight="1" outlineLevel="2" x14ac:dyDescent="0.25">
      <c r="B270" s="111" t="s">
        <v>94</v>
      </c>
      <c r="C270" s="112">
        <v>12</v>
      </c>
      <c r="D270" s="108">
        <v>597</v>
      </c>
      <c r="E270" s="108">
        <f t="shared" si="54"/>
        <v>610</v>
      </c>
      <c r="F270" s="158" t="s">
        <v>72</v>
      </c>
      <c r="G270" s="108">
        <v>597</v>
      </c>
      <c r="H270" s="108">
        <v>13</v>
      </c>
      <c r="I270" s="108">
        <v>390</v>
      </c>
      <c r="J270" s="108">
        <f t="shared" si="55"/>
        <v>65.326633165829151</v>
      </c>
      <c r="K270" s="108">
        <v>403</v>
      </c>
      <c r="L270" s="32">
        <f t="shared" si="38"/>
        <v>66.06557377049181</v>
      </c>
      <c r="M270" s="173">
        <v>0</v>
      </c>
    </row>
    <row r="271" spans="2:13" s="59" customFormat="1" ht="19.149999999999999" hidden="1" customHeight="1" outlineLevel="2" x14ac:dyDescent="0.25">
      <c r="B271" s="111" t="s">
        <v>94</v>
      </c>
      <c r="C271" s="112">
        <v>13</v>
      </c>
      <c r="D271" s="108">
        <v>541</v>
      </c>
      <c r="E271" s="108">
        <f t="shared" si="54"/>
        <v>554</v>
      </c>
      <c r="F271" s="158" t="s">
        <v>72</v>
      </c>
      <c r="G271" s="108">
        <v>541</v>
      </c>
      <c r="H271" s="108">
        <v>13</v>
      </c>
      <c r="I271" s="108">
        <v>363</v>
      </c>
      <c r="J271" s="108">
        <f t="shared" si="55"/>
        <v>67.097966728280966</v>
      </c>
      <c r="K271" s="108">
        <v>351</v>
      </c>
      <c r="L271" s="32">
        <f t="shared" ref="L271:L332" si="56">(K271/E271)*100</f>
        <v>63.357400722021659</v>
      </c>
      <c r="M271" s="173">
        <v>77</v>
      </c>
    </row>
    <row r="272" spans="2:13" s="59" customFormat="1" ht="19.149999999999999" hidden="1" customHeight="1" outlineLevel="2" x14ac:dyDescent="0.25">
      <c r="B272" s="111" t="s">
        <v>94</v>
      </c>
      <c r="C272" s="112">
        <v>14</v>
      </c>
      <c r="D272" s="108">
        <v>559</v>
      </c>
      <c r="E272" s="108">
        <f t="shared" si="54"/>
        <v>559</v>
      </c>
      <c r="F272" s="158" t="s">
        <v>72</v>
      </c>
      <c r="G272" s="108">
        <v>559</v>
      </c>
      <c r="H272" s="108">
        <v>0</v>
      </c>
      <c r="I272" s="108">
        <v>476</v>
      </c>
      <c r="J272" s="108">
        <f t="shared" si="55"/>
        <v>85.152057245080499</v>
      </c>
      <c r="K272" s="108">
        <v>476</v>
      </c>
      <c r="L272" s="32">
        <f t="shared" si="56"/>
        <v>85.152057245080499</v>
      </c>
      <c r="M272" s="173">
        <v>0</v>
      </c>
    </row>
    <row r="273" spans="2:13" s="59" customFormat="1" ht="19.149999999999999" hidden="1" customHeight="1" outlineLevel="2" x14ac:dyDescent="0.25">
      <c r="B273" s="111" t="s">
        <v>94</v>
      </c>
      <c r="C273" s="112">
        <v>15</v>
      </c>
      <c r="D273" s="108">
        <v>466</v>
      </c>
      <c r="E273" s="108">
        <f t="shared" si="54"/>
        <v>476</v>
      </c>
      <c r="F273" s="158" t="s">
        <v>72</v>
      </c>
      <c r="G273" s="108">
        <v>466</v>
      </c>
      <c r="H273" s="108">
        <v>10</v>
      </c>
      <c r="I273" s="108">
        <v>421</v>
      </c>
      <c r="J273" s="108">
        <f t="shared" si="55"/>
        <v>90.343347639484989</v>
      </c>
      <c r="K273" s="108">
        <v>414</v>
      </c>
      <c r="L273" s="32">
        <f t="shared" si="56"/>
        <v>86.974789915966383</v>
      </c>
      <c r="M273" s="173">
        <v>16</v>
      </c>
    </row>
    <row r="274" spans="2:13" s="59" customFormat="1" ht="19.149999999999999" hidden="1" customHeight="1" outlineLevel="2" x14ac:dyDescent="0.25">
      <c r="B274" s="111" t="s">
        <v>94</v>
      </c>
      <c r="C274" s="112" t="s">
        <v>14</v>
      </c>
      <c r="D274" s="104"/>
      <c r="E274" s="104"/>
      <c r="F274" s="160" t="s">
        <v>72</v>
      </c>
      <c r="G274" s="104"/>
      <c r="H274" s="104"/>
      <c r="I274" s="104"/>
      <c r="J274" s="104"/>
      <c r="K274" s="104"/>
      <c r="L274" s="32"/>
      <c r="M274" s="174"/>
    </row>
    <row r="275" spans="2:13" s="59" customFormat="1" ht="19.149999999999999" customHeight="1" outlineLevel="1" collapsed="1" x14ac:dyDescent="0.25">
      <c r="B275" s="113" t="s">
        <v>94</v>
      </c>
      <c r="C275" s="150"/>
      <c r="D275" s="242">
        <f>SUM(D259:D274)</f>
        <v>7547</v>
      </c>
      <c r="E275" s="242">
        <f t="shared" ref="E275:M275" si="57">SUM(E259:E274)</f>
        <v>7727</v>
      </c>
      <c r="F275" s="242">
        <f t="shared" si="57"/>
        <v>0</v>
      </c>
      <c r="G275" s="242">
        <f t="shared" si="57"/>
        <v>7547</v>
      </c>
      <c r="H275" s="242">
        <f t="shared" si="57"/>
        <v>180</v>
      </c>
      <c r="I275" s="242">
        <f t="shared" si="57"/>
        <v>6123</v>
      </c>
      <c r="J275" s="242">
        <f>SUM(J259:J274)/15</f>
        <v>81.392423785079288</v>
      </c>
      <c r="K275" s="242">
        <f t="shared" si="57"/>
        <v>6060</v>
      </c>
      <c r="L275" s="242">
        <f>SUM(L259:L274)/15</f>
        <v>78.585251943090313</v>
      </c>
      <c r="M275" s="246">
        <f t="shared" si="57"/>
        <v>2050</v>
      </c>
    </row>
    <row r="276" spans="2:13" s="59" customFormat="1" ht="19.149999999999999" hidden="1" customHeight="1" outlineLevel="2" x14ac:dyDescent="0.25">
      <c r="B276" s="111" t="s">
        <v>95</v>
      </c>
      <c r="C276" s="117">
        <v>1</v>
      </c>
      <c r="D276" s="118">
        <v>461</v>
      </c>
      <c r="E276" s="118">
        <v>512</v>
      </c>
      <c r="F276" s="164" t="s">
        <v>72</v>
      </c>
      <c r="G276" s="118">
        <v>461</v>
      </c>
      <c r="H276" s="118">
        <v>51</v>
      </c>
      <c r="I276" s="118">
        <v>385</v>
      </c>
      <c r="J276" s="118">
        <f>(I276/G276)*100</f>
        <v>83.514099783080269</v>
      </c>
      <c r="K276" s="118">
        <v>413</v>
      </c>
      <c r="L276" s="32">
        <f t="shared" si="56"/>
        <v>80.6640625</v>
      </c>
      <c r="M276" s="156">
        <v>0</v>
      </c>
    </row>
    <row r="277" spans="2:13" s="59" customFormat="1" ht="19.149999999999999" hidden="1" customHeight="1" outlineLevel="2" x14ac:dyDescent="0.25">
      <c r="B277" s="111" t="s">
        <v>95</v>
      </c>
      <c r="C277" s="117">
        <v>2</v>
      </c>
      <c r="D277" s="118">
        <v>475</v>
      </c>
      <c r="E277" s="118">
        <f>G277+H277</f>
        <v>597</v>
      </c>
      <c r="F277" s="166" t="s">
        <v>72</v>
      </c>
      <c r="G277" s="118">
        <v>475</v>
      </c>
      <c r="H277" s="118">
        <v>122</v>
      </c>
      <c r="I277" s="118">
        <v>440</v>
      </c>
      <c r="J277" s="118">
        <f>(I277/G277)*100</f>
        <v>92.631578947368425</v>
      </c>
      <c r="K277" s="118">
        <v>560</v>
      </c>
      <c r="L277" s="32">
        <f t="shared" si="56"/>
        <v>93.802345058626472</v>
      </c>
      <c r="M277" s="156">
        <v>420</v>
      </c>
    </row>
    <row r="278" spans="2:13" s="59" customFormat="1" ht="19.149999999999999" hidden="1" customHeight="1" outlineLevel="2" x14ac:dyDescent="0.25">
      <c r="B278" s="111" t="s">
        <v>95</v>
      </c>
      <c r="C278" s="117">
        <v>3</v>
      </c>
      <c r="D278" s="118">
        <v>589</v>
      </c>
      <c r="E278" s="118">
        <f t="shared" ref="E278:E280" si="58">G278+H278</f>
        <v>773</v>
      </c>
      <c r="F278" s="120" t="s">
        <v>108</v>
      </c>
      <c r="G278" s="118">
        <v>589</v>
      </c>
      <c r="H278" s="118">
        <v>184</v>
      </c>
      <c r="I278" s="118">
        <v>507</v>
      </c>
      <c r="J278" s="118">
        <f t="shared" ref="J278:J280" si="59">(I278/G278)*100</f>
        <v>86.078098471986422</v>
      </c>
      <c r="K278" s="118">
        <v>640</v>
      </c>
      <c r="L278" s="32">
        <f t="shared" si="56"/>
        <v>82.79430789133248</v>
      </c>
      <c r="M278" s="156">
        <v>40</v>
      </c>
    </row>
    <row r="279" spans="2:13" s="59" customFormat="1" ht="19.149999999999999" hidden="1" customHeight="1" outlineLevel="2" x14ac:dyDescent="0.25">
      <c r="B279" s="111" t="s">
        <v>95</v>
      </c>
      <c r="C279" s="117">
        <v>4</v>
      </c>
      <c r="D279" s="118">
        <v>595</v>
      </c>
      <c r="E279" s="118">
        <f t="shared" si="58"/>
        <v>834</v>
      </c>
      <c r="F279" s="158" t="s">
        <v>73</v>
      </c>
      <c r="G279" s="118">
        <v>595</v>
      </c>
      <c r="H279" s="118">
        <v>239</v>
      </c>
      <c r="I279" s="118">
        <v>543</v>
      </c>
      <c r="J279" s="118">
        <f t="shared" si="59"/>
        <v>91.260504201680675</v>
      </c>
      <c r="K279" s="118">
        <v>773</v>
      </c>
      <c r="L279" s="32">
        <f t="shared" si="56"/>
        <v>92.685851318944842</v>
      </c>
      <c r="M279" s="156">
        <v>182</v>
      </c>
    </row>
    <row r="280" spans="2:13" s="59" customFormat="1" ht="19.149999999999999" hidden="1" customHeight="1" outlineLevel="2" x14ac:dyDescent="0.25">
      <c r="B280" s="111" t="s">
        <v>95</v>
      </c>
      <c r="C280" s="117">
        <v>5</v>
      </c>
      <c r="D280" s="118">
        <v>528</v>
      </c>
      <c r="E280" s="118">
        <f t="shared" si="58"/>
        <v>538</v>
      </c>
      <c r="F280" s="166" t="s">
        <v>72</v>
      </c>
      <c r="G280" s="118">
        <v>528</v>
      </c>
      <c r="H280" s="118">
        <v>10</v>
      </c>
      <c r="I280" s="118">
        <v>458</v>
      </c>
      <c r="J280" s="118">
        <f t="shared" si="59"/>
        <v>86.742424242424249</v>
      </c>
      <c r="K280" s="118">
        <v>468</v>
      </c>
      <c r="L280" s="32">
        <f t="shared" si="56"/>
        <v>86.988847583643121</v>
      </c>
      <c r="M280" s="156">
        <v>0</v>
      </c>
    </row>
    <row r="281" spans="2:13" s="59" customFormat="1" ht="19.149999999999999" hidden="1" customHeight="1" outlineLevel="2" x14ac:dyDescent="0.25">
      <c r="B281" s="111" t="s">
        <v>95</v>
      </c>
      <c r="C281" s="117" t="s">
        <v>14</v>
      </c>
      <c r="D281" s="119"/>
      <c r="E281" s="119"/>
      <c r="F281" s="167"/>
      <c r="G281" s="119"/>
      <c r="H281" s="119"/>
      <c r="I281" s="119"/>
      <c r="J281" s="119"/>
      <c r="K281" s="119"/>
      <c r="L281" s="32"/>
      <c r="M281" s="175"/>
    </row>
    <row r="282" spans="2:13" s="59" customFormat="1" ht="19.149999999999999" customHeight="1" outlineLevel="1" collapsed="1" x14ac:dyDescent="0.25">
      <c r="B282" s="113" t="s">
        <v>151</v>
      </c>
      <c r="C282" s="150"/>
      <c r="D282" s="243">
        <f>SUM(D276:D281)</f>
        <v>2648</v>
      </c>
      <c r="E282" s="243">
        <f t="shared" ref="E282:M282" si="60">SUM(E276:E281)</f>
        <v>3254</v>
      </c>
      <c r="F282" s="243">
        <f t="shared" si="60"/>
        <v>0</v>
      </c>
      <c r="G282" s="243">
        <f t="shared" si="60"/>
        <v>2648</v>
      </c>
      <c r="H282" s="243">
        <f t="shared" si="60"/>
        <v>606</v>
      </c>
      <c r="I282" s="243">
        <f t="shared" si="60"/>
        <v>2333</v>
      </c>
      <c r="J282" s="243">
        <f>SUM(J276:J281)/5</f>
        <v>88.045341129308014</v>
      </c>
      <c r="K282" s="243">
        <f t="shared" si="60"/>
        <v>2854</v>
      </c>
      <c r="L282" s="243">
        <f>SUM(L276:L281)/5</f>
        <v>87.387082870509388</v>
      </c>
      <c r="M282" s="248">
        <f t="shared" si="60"/>
        <v>642</v>
      </c>
    </row>
    <row r="283" spans="2:13" s="59" customFormat="1" ht="19.149999999999999" hidden="1" customHeight="1" outlineLevel="2" thickTop="1" x14ac:dyDescent="0.25">
      <c r="B283" s="111" t="s">
        <v>96</v>
      </c>
      <c r="C283" s="112">
        <v>1</v>
      </c>
      <c r="D283" s="108">
        <v>578</v>
      </c>
      <c r="E283" s="108">
        <f>G283+H283</f>
        <v>579</v>
      </c>
      <c r="F283" s="157" t="s">
        <v>72</v>
      </c>
      <c r="G283" s="108">
        <v>578</v>
      </c>
      <c r="H283" s="108">
        <v>1</v>
      </c>
      <c r="I283" s="108">
        <v>428</v>
      </c>
      <c r="J283" s="108">
        <f>(I283/G283)*100</f>
        <v>74.048442906574394</v>
      </c>
      <c r="K283" s="108">
        <v>428</v>
      </c>
      <c r="L283" s="32">
        <f t="shared" si="56"/>
        <v>73.920552677029363</v>
      </c>
      <c r="M283" s="173">
        <v>428</v>
      </c>
    </row>
    <row r="284" spans="2:13" s="59" customFormat="1" ht="19.149999999999999" hidden="1" customHeight="1" outlineLevel="2" x14ac:dyDescent="0.25">
      <c r="B284" s="111" t="s">
        <v>96</v>
      </c>
      <c r="C284" s="112">
        <v>2</v>
      </c>
      <c r="D284" s="108">
        <v>498</v>
      </c>
      <c r="E284" s="108">
        <f>G284+H284</f>
        <v>507</v>
      </c>
      <c r="F284" s="158" t="s">
        <v>73</v>
      </c>
      <c r="G284" s="108">
        <v>498</v>
      </c>
      <c r="H284" s="108">
        <v>9</v>
      </c>
      <c r="I284" s="108">
        <v>479</v>
      </c>
      <c r="J284" s="108">
        <f>(I284/G284)*100</f>
        <v>96.184738955823292</v>
      </c>
      <c r="K284" s="108">
        <v>456</v>
      </c>
      <c r="L284" s="32">
        <f t="shared" si="56"/>
        <v>89.940828402366861</v>
      </c>
      <c r="M284" s="173">
        <v>50</v>
      </c>
    </row>
    <row r="285" spans="2:13" s="59" customFormat="1" ht="19.149999999999999" hidden="1" customHeight="1" outlineLevel="2" x14ac:dyDescent="0.25">
      <c r="B285" s="111" t="s">
        <v>96</v>
      </c>
      <c r="C285" s="112">
        <v>3</v>
      </c>
      <c r="D285" s="108">
        <v>475</v>
      </c>
      <c r="E285" s="108">
        <f t="shared" ref="E285:E286" si="61">G285+H285</f>
        <v>494</v>
      </c>
      <c r="F285" s="158" t="s">
        <v>72</v>
      </c>
      <c r="G285" s="108">
        <v>475</v>
      </c>
      <c r="H285" s="108">
        <v>19</v>
      </c>
      <c r="I285" s="108">
        <v>451</v>
      </c>
      <c r="J285" s="108">
        <f t="shared" ref="J285:J286" si="62">(I285/G285)*100</f>
        <v>94.94736842105263</v>
      </c>
      <c r="K285" s="108">
        <v>468</v>
      </c>
      <c r="L285" s="32">
        <f t="shared" si="56"/>
        <v>94.73684210526315</v>
      </c>
      <c r="M285" s="173">
        <v>150</v>
      </c>
    </row>
    <row r="286" spans="2:13" s="59" customFormat="1" ht="19.149999999999999" hidden="1" customHeight="1" outlineLevel="2" x14ac:dyDescent="0.25">
      <c r="B286" s="111" t="s">
        <v>96</v>
      </c>
      <c r="C286" s="112">
        <v>4</v>
      </c>
      <c r="D286" s="108">
        <v>547</v>
      </c>
      <c r="E286" s="108">
        <f t="shared" si="61"/>
        <v>560</v>
      </c>
      <c r="F286" s="158" t="s">
        <v>72</v>
      </c>
      <c r="G286" s="108">
        <v>547</v>
      </c>
      <c r="H286" s="108">
        <v>13</v>
      </c>
      <c r="I286" s="108">
        <v>405</v>
      </c>
      <c r="J286" s="108">
        <f t="shared" si="62"/>
        <v>74.040219378427778</v>
      </c>
      <c r="K286" s="108">
        <v>408</v>
      </c>
      <c r="L286" s="32">
        <f t="shared" si="56"/>
        <v>72.857142857142847</v>
      </c>
      <c r="M286" s="173">
        <v>12</v>
      </c>
    </row>
    <row r="287" spans="2:13" s="59" customFormat="1" ht="19.149999999999999" hidden="1" customHeight="1" outlineLevel="2" x14ac:dyDescent="0.25">
      <c r="B287" s="111" t="s">
        <v>96</v>
      </c>
      <c r="C287" s="112" t="s">
        <v>14</v>
      </c>
      <c r="D287" s="104"/>
      <c r="E287" s="104">
        <f>G287+H287</f>
        <v>5</v>
      </c>
      <c r="F287" s="160" t="s">
        <v>72</v>
      </c>
      <c r="G287" s="104"/>
      <c r="H287" s="104">
        <v>5</v>
      </c>
      <c r="I287" s="104"/>
      <c r="J287" s="104"/>
      <c r="K287" s="104">
        <v>5</v>
      </c>
      <c r="L287" s="32"/>
      <c r="M287" s="174"/>
    </row>
    <row r="288" spans="2:13" s="59" customFormat="1" ht="19.149999999999999" customHeight="1" outlineLevel="1" collapsed="1" x14ac:dyDescent="0.25">
      <c r="B288" s="113" t="s">
        <v>96</v>
      </c>
      <c r="C288" s="150"/>
      <c r="D288" s="242">
        <f>SUM(D283:D287)</f>
        <v>2098</v>
      </c>
      <c r="E288" s="242">
        <f t="shared" ref="E288:M288" si="63">SUM(E283:E287)</f>
        <v>2145</v>
      </c>
      <c r="F288" s="242">
        <f t="shared" si="63"/>
        <v>0</v>
      </c>
      <c r="G288" s="242">
        <f t="shared" si="63"/>
        <v>2098</v>
      </c>
      <c r="H288" s="242">
        <f t="shared" si="63"/>
        <v>47</v>
      </c>
      <c r="I288" s="242">
        <f t="shared" si="63"/>
        <v>1763</v>
      </c>
      <c r="J288" s="242">
        <f>SUM(J283:J287)/4</f>
        <v>84.80519241546952</v>
      </c>
      <c r="K288" s="242">
        <f t="shared" si="63"/>
        <v>1765</v>
      </c>
      <c r="L288" s="242">
        <f>SUM(L283:L287)/4</f>
        <v>82.863841510450541</v>
      </c>
      <c r="M288" s="246">
        <f t="shared" si="63"/>
        <v>640</v>
      </c>
    </row>
    <row r="289" spans="2:13" s="59" customFormat="1" ht="19.149999999999999" hidden="1" customHeight="1" outlineLevel="2" thickTop="1" x14ac:dyDescent="0.25">
      <c r="B289" s="111" t="s">
        <v>97</v>
      </c>
      <c r="C289" s="112">
        <v>1</v>
      </c>
      <c r="D289" s="108">
        <v>526</v>
      </c>
      <c r="E289" s="108">
        <f>G289+H289</f>
        <v>538</v>
      </c>
      <c r="F289" s="157" t="s">
        <v>72</v>
      </c>
      <c r="G289" s="108">
        <v>526</v>
      </c>
      <c r="H289" s="108">
        <v>12</v>
      </c>
      <c r="I289" s="108">
        <v>475</v>
      </c>
      <c r="J289" s="108">
        <f>(I289/G289)*100</f>
        <v>90.304182509505708</v>
      </c>
      <c r="K289" s="108">
        <v>391</v>
      </c>
      <c r="L289" s="32">
        <f t="shared" si="56"/>
        <v>72.676579925650557</v>
      </c>
      <c r="M289" s="173">
        <v>0</v>
      </c>
    </row>
    <row r="290" spans="2:13" s="59" customFormat="1" ht="19.149999999999999" hidden="1" customHeight="1" outlineLevel="2" x14ac:dyDescent="0.25">
      <c r="B290" s="111" t="s">
        <v>97</v>
      </c>
      <c r="C290" s="112">
        <v>2</v>
      </c>
      <c r="D290" s="108">
        <v>543</v>
      </c>
      <c r="E290" s="108">
        <v>1056</v>
      </c>
      <c r="F290" s="158" t="s">
        <v>72</v>
      </c>
      <c r="G290" s="108">
        <v>543</v>
      </c>
      <c r="H290" s="108">
        <v>513</v>
      </c>
      <c r="I290" s="108">
        <v>383</v>
      </c>
      <c r="J290" s="108">
        <f>(I290/G290)*100</f>
        <v>70.534069981583798</v>
      </c>
      <c r="K290" s="108">
        <v>896</v>
      </c>
      <c r="L290" s="32">
        <f t="shared" si="56"/>
        <v>84.848484848484844</v>
      </c>
      <c r="M290" s="173">
        <v>0</v>
      </c>
    </row>
    <row r="291" spans="2:13" s="59" customFormat="1" ht="19.149999999999999" hidden="1" customHeight="1" outlineLevel="2" x14ac:dyDescent="0.25">
      <c r="B291" s="111" t="s">
        <v>97</v>
      </c>
      <c r="C291" s="112">
        <v>3</v>
      </c>
      <c r="D291" s="108">
        <v>564</v>
      </c>
      <c r="E291" s="108">
        <f t="shared" ref="E291:E295" si="64">G291+H291</f>
        <v>576</v>
      </c>
      <c r="F291" s="158" t="s">
        <v>72</v>
      </c>
      <c r="G291" s="108">
        <v>564</v>
      </c>
      <c r="H291" s="108">
        <v>12</v>
      </c>
      <c r="I291" s="108">
        <v>448</v>
      </c>
      <c r="J291" s="108">
        <f t="shared" ref="J291:J295" si="65">(I291/G291)*100</f>
        <v>79.432624113475185</v>
      </c>
      <c r="K291" s="108">
        <v>460</v>
      </c>
      <c r="L291" s="32">
        <f t="shared" si="56"/>
        <v>79.861111111111114</v>
      </c>
      <c r="M291" s="173">
        <v>0</v>
      </c>
    </row>
    <row r="292" spans="2:13" s="59" customFormat="1" ht="19.149999999999999" hidden="1" customHeight="1" outlineLevel="2" x14ac:dyDescent="0.25">
      <c r="B292" s="111" t="s">
        <v>97</v>
      </c>
      <c r="C292" s="112">
        <v>4</v>
      </c>
      <c r="D292" s="108">
        <v>445</v>
      </c>
      <c r="E292" s="108">
        <f t="shared" si="64"/>
        <v>461</v>
      </c>
      <c r="F292" s="158" t="s">
        <v>72</v>
      </c>
      <c r="G292" s="108">
        <v>445</v>
      </c>
      <c r="H292" s="108">
        <v>16</v>
      </c>
      <c r="I292" s="108">
        <v>374</v>
      </c>
      <c r="J292" s="108">
        <f t="shared" si="65"/>
        <v>84.044943820224717</v>
      </c>
      <c r="K292" s="108">
        <v>390</v>
      </c>
      <c r="L292" s="32">
        <f t="shared" si="56"/>
        <v>84.598698481561811</v>
      </c>
      <c r="M292" s="173">
        <v>0</v>
      </c>
    </row>
    <row r="293" spans="2:13" s="59" customFormat="1" ht="19.149999999999999" hidden="1" customHeight="1" outlineLevel="2" x14ac:dyDescent="0.25">
      <c r="B293" s="111" t="s">
        <v>97</v>
      </c>
      <c r="C293" s="112">
        <v>5</v>
      </c>
      <c r="D293" s="108">
        <v>517</v>
      </c>
      <c r="E293" s="108">
        <f t="shared" si="64"/>
        <v>517</v>
      </c>
      <c r="F293" s="158" t="s">
        <v>73</v>
      </c>
      <c r="G293" s="108">
        <v>517</v>
      </c>
      <c r="H293" s="108">
        <v>0</v>
      </c>
      <c r="I293" s="108">
        <v>274</v>
      </c>
      <c r="J293" s="108">
        <f t="shared" si="65"/>
        <v>52.998065764023202</v>
      </c>
      <c r="K293" s="108">
        <v>274</v>
      </c>
      <c r="L293" s="32">
        <f t="shared" si="56"/>
        <v>52.998065764023202</v>
      </c>
      <c r="M293" s="173">
        <v>0</v>
      </c>
    </row>
    <row r="294" spans="2:13" s="59" customFormat="1" ht="19.149999999999999" hidden="1" customHeight="1" outlineLevel="2" x14ac:dyDescent="0.25">
      <c r="B294" s="111" t="s">
        <v>97</v>
      </c>
      <c r="C294" s="112">
        <v>6</v>
      </c>
      <c r="D294" s="108">
        <v>505</v>
      </c>
      <c r="E294" s="108">
        <v>829</v>
      </c>
      <c r="F294" s="158" t="s">
        <v>72</v>
      </c>
      <c r="G294" s="108">
        <v>505</v>
      </c>
      <c r="H294" s="108">
        <v>324</v>
      </c>
      <c r="I294" s="108">
        <v>400</v>
      </c>
      <c r="J294" s="108">
        <f t="shared" si="65"/>
        <v>79.207920792079207</v>
      </c>
      <c r="K294" s="108">
        <v>724</v>
      </c>
      <c r="L294" s="32">
        <f t="shared" si="56"/>
        <v>87.334137515078396</v>
      </c>
      <c r="M294" s="173">
        <v>0</v>
      </c>
    </row>
    <row r="295" spans="2:13" s="59" customFormat="1" ht="19.149999999999999" hidden="1" customHeight="1" outlineLevel="2" x14ac:dyDescent="0.25">
      <c r="B295" s="111" t="s">
        <v>97</v>
      </c>
      <c r="C295" s="112">
        <v>7</v>
      </c>
      <c r="D295" s="108">
        <v>524</v>
      </c>
      <c r="E295" s="108">
        <f t="shared" si="64"/>
        <v>534</v>
      </c>
      <c r="F295" s="158" t="s">
        <v>73</v>
      </c>
      <c r="G295" s="108">
        <v>524</v>
      </c>
      <c r="H295" s="108">
        <v>10</v>
      </c>
      <c r="I295" s="108">
        <v>524</v>
      </c>
      <c r="J295" s="108">
        <f t="shared" si="65"/>
        <v>100</v>
      </c>
      <c r="K295" s="108">
        <v>534</v>
      </c>
      <c r="L295" s="32">
        <f t="shared" si="56"/>
        <v>100</v>
      </c>
      <c r="M295" s="173">
        <v>10</v>
      </c>
    </row>
    <row r="296" spans="2:13" s="59" customFormat="1" ht="19.149999999999999" hidden="1" customHeight="1" outlineLevel="2" x14ac:dyDescent="0.25">
      <c r="B296" s="111" t="s">
        <v>97</v>
      </c>
      <c r="C296" s="112" t="s">
        <v>14</v>
      </c>
      <c r="D296" s="104"/>
      <c r="E296" s="104">
        <f>G296+H296</f>
        <v>1</v>
      </c>
      <c r="F296" s="160" t="s">
        <v>72</v>
      </c>
      <c r="G296" s="104"/>
      <c r="H296" s="104">
        <v>1</v>
      </c>
      <c r="I296" s="104"/>
      <c r="J296" s="104"/>
      <c r="K296" s="104">
        <v>1</v>
      </c>
      <c r="L296" s="32"/>
      <c r="M296" s="174"/>
    </row>
    <row r="297" spans="2:13" s="59" customFormat="1" ht="19.149999999999999" customHeight="1" outlineLevel="1" collapsed="1" x14ac:dyDescent="0.25">
      <c r="B297" s="113" t="s">
        <v>97</v>
      </c>
      <c r="C297" s="150"/>
      <c r="D297" s="242">
        <f>SUM(D289:D296)</f>
        <v>3624</v>
      </c>
      <c r="E297" s="242">
        <f t="shared" ref="E297:M297" si="66">SUM(E289:E296)</f>
        <v>4512</v>
      </c>
      <c r="F297" s="242">
        <f t="shared" si="66"/>
        <v>0</v>
      </c>
      <c r="G297" s="242">
        <f t="shared" si="66"/>
        <v>3624</v>
      </c>
      <c r="H297" s="242">
        <f t="shared" si="66"/>
        <v>888</v>
      </c>
      <c r="I297" s="242">
        <f t="shared" si="66"/>
        <v>2878</v>
      </c>
      <c r="J297" s="242">
        <f>SUM(J289:J296)/7</f>
        <v>79.503115282984552</v>
      </c>
      <c r="K297" s="242">
        <f t="shared" si="66"/>
        <v>3670</v>
      </c>
      <c r="L297" s="242">
        <f>SUM(L289:L296)/7</f>
        <v>80.331011092272846</v>
      </c>
      <c r="M297" s="246">
        <f t="shared" si="66"/>
        <v>10</v>
      </c>
    </row>
    <row r="298" spans="2:13" s="59" customFormat="1" ht="19.149999999999999" hidden="1" customHeight="1" outlineLevel="2" thickTop="1" x14ac:dyDescent="0.25">
      <c r="B298" s="111" t="s">
        <v>98</v>
      </c>
      <c r="C298" s="112">
        <v>1</v>
      </c>
      <c r="D298" s="108">
        <v>614</v>
      </c>
      <c r="E298" s="108">
        <f>G298+H298</f>
        <v>627</v>
      </c>
      <c r="F298" s="157" t="s">
        <v>72</v>
      </c>
      <c r="G298" s="108">
        <v>614</v>
      </c>
      <c r="H298" s="108">
        <v>13</v>
      </c>
      <c r="I298" s="108">
        <v>411</v>
      </c>
      <c r="J298" s="108">
        <f>(I298/G298)*100</f>
        <v>66.938110749185668</v>
      </c>
      <c r="K298" s="108">
        <v>363</v>
      </c>
      <c r="L298" s="32">
        <f t="shared" si="56"/>
        <v>57.894736842105267</v>
      </c>
      <c r="M298" s="173">
        <v>0</v>
      </c>
    </row>
    <row r="299" spans="2:13" s="59" customFormat="1" ht="19.149999999999999" hidden="1" customHeight="1" outlineLevel="2" x14ac:dyDescent="0.25">
      <c r="B299" s="111" t="s">
        <v>98</v>
      </c>
      <c r="C299" s="112">
        <v>2</v>
      </c>
      <c r="D299" s="108">
        <v>669</v>
      </c>
      <c r="E299" s="108">
        <f>G299+H299</f>
        <v>682</v>
      </c>
      <c r="F299" s="158" t="s">
        <v>72</v>
      </c>
      <c r="G299" s="108">
        <v>669</v>
      </c>
      <c r="H299" s="108">
        <v>13</v>
      </c>
      <c r="I299" s="108">
        <v>635</v>
      </c>
      <c r="J299" s="108">
        <f>(I299/G299)*100</f>
        <v>94.917787742899847</v>
      </c>
      <c r="K299" s="108">
        <v>610</v>
      </c>
      <c r="L299" s="32">
        <f t="shared" si="56"/>
        <v>89.442815249266857</v>
      </c>
      <c r="M299" s="173">
        <v>0</v>
      </c>
    </row>
    <row r="300" spans="2:13" s="59" customFormat="1" ht="19.149999999999999" hidden="1" customHeight="1" outlineLevel="2" x14ac:dyDescent="0.25">
      <c r="B300" s="111" t="s">
        <v>98</v>
      </c>
      <c r="C300" s="112">
        <v>3</v>
      </c>
      <c r="D300" s="108">
        <v>872</v>
      </c>
      <c r="E300" s="108">
        <f t="shared" ref="E300:E304" si="67">G300+H300</f>
        <v>890</v>
      </c>
      <c r="F300" s="158" t="s">
        <v>72</v>
      </c>
      <c r="G300" s="108">
        <v>872</v>
      </c>
      <c r="H300" s="108">
        <v>18</v>
      </c>
      <c r="I300" s="108">
        <v>812</v>
      </c>
      <c r="J300" s="108">
        <f t="shared" ref="J300:J304" si="68">(I300/G300)*100</f>
        <v>93.11926605504587</v>
      </c>
      <c r="K300" s="108">
        <v>830</v>
      </c>
      <c r="L300" s="32">
        <f t="shared" si="56"/>
        <v>93.258426966292134</v>
      </c>
      <c r="M300" s="173">
        <v>0</v>
      </c>
    </row>
    <row r="301" spans="2:13" s="59" customFormat="1" ht="19.149999999999999" hidden="1" customHeight="1" outlineLevel="2" x14ac:dyDescent="0.25">
      <c r="B301" s="111" t="s">
        <v>98</v>
      </c>
      <c r="C301" s="112">
        <v>4</v>
      </c>
      <c r="D301" s="108">
        <v>758</v>
      </c>
      <c r="E301" s="108">
        <f t="shared" si="67"/>
        <v>775</v>
      </c>
      <c r="F301" s="158" t="s">
        <v>72</v>
      </c>
      <c r="G301" s="108">
        <v>758</v>
      </c>
      <c r="H301" s="108">
        <v>17</v>
      </c>
      <c r="I301" s="108">
        <v>627</v>
      </c>
      <c r="J301" s="108">
        <f t="shared" si="68"/>
        <v>82.717678100263853</v>
      </c>
      <c r="K301" s="108">
        <v>635</v>
      </c>
      <c r="L301" s="32">
        <f t="shared" si="56"/>
        <v>81.935483870967744</v>
      </c>
      <c r="M301" s="173">
        <v>77</v>
      </c>
    </row>
    <row r="302" spans="2:13" s="59" customFormat="1" ht="19.149999999999999" hidden="1" customHeight="1" outlineLevel="2" x14ac:dyDescent="0.25">
      <c r="B302" s="111" t="s">
        <v>98</v>
      </c>
      <c r="C302" s="112">
        <v>5</v>
      </c>
      <c r="D302" s="108">
        <v>590</v>
      </c>
      <c r="E302" s="108">
        <f t="shared" si="67"/>
        <v>596</v>
      </c>
      <c r="F302" s="158" t="s">
        <v>72</v>
      </c>
      <c r="G302" s="108">
        <v>590</v>
      </c>
      <c r="H302" s="108">
        <v>6</v>
      </c>
      <c r="I302" s="108">
        <v>535</v>
      </c>
      <c r="J302" s="108">
        <f t="shared" si="68"/>
        <v>90.677966101694921</v>
      </c>
      <c r="K302" s="108">
        <v>530</v>
      </c>
      <c r="L302" s="32">
        <f t="shared" si="56"/>
        <v>88.926174496644293</v>
      </c>
      <c r="M302" s="173">
        <v>0</v>
      </c>
    </row>
    <row r="303" spans="2:13" s="59" customFormat="1" ht="19.149999999999999" hidden="1" customHeight="1" outlineLevel="2" x14ac:dyDescent="0.25">
      <c r="B303" s="111" t="s">
        <v>98</v>
      </c>
      <c r="C303" s="112">
        <v>6</v>
      </c>
      <c r="D303" s="108">
        <v>675</v>
      </c>
      <c r="E303" s="108">
        <f t="shared" si="67"/>
        <v>689</v>
      </c>
      <c r="F303" s="158" t="s">
        <v>115</v>
      </c>
      <c r="G303" s="108">
        <v>675</v>
      </c>
      <c r="H303" s="108">
        <v>14</v>
      </c>
      <c r="I303" s="108">
        <v>518</v>
      </c>
      <c r="J303" s="108">
        <f t="shared" si="68"/>
        <v>76.740740740740748</v>
      </c>
      <c r="K303" s="108">
        <v>492</v>
      </c>
      <c r="L303" s="32">
        <f t="shared" si="56"/>
        <v>71.407837445573293</v>
      </c>
      <c r="M303" s="173">
        <v>0</v>
      </c>
    </row>
    <row r="304" spans="2:13" s="59" customFormat="1" ht="19.149999999999999" hidden="1" customHeight="1" outlineLevel="2" x14ac:dyDescent="0.25">
      <c r="B304" s="111" t="s">
        <v>98</v>
      </c>
      <c r="C304" s="112">
        <v>7</v>
      </c>
      <c r="D304" s="108">
        <v>663</v>
      </c>
      <c r="E304" s="108">
        <f t="shared" si="67"/>
        <v>676</v>
      </c>
      <c r="F304" s="158" t="s">
        <v>73</v>
      </c>
      <c r="G304" s="108">
        <v>663</v>
      </c>
      <c r="H304" s="108">
        <v>13</v>
      </c>
      <c r="I304" s="108">
        <v>565</v>
      </c>
      <c r="J304" s="108">
        <f t="shared" si="68"/>
        <v>85.218702865761685</v>
      </c>
      <c r="K304" s="108">
        <v>565</v>
      </c>
      <c r="L304" s="32">
        <f t="shared" si="56"/>
        <v>83.57988165680473</v>
      </c>
      <c r="M304" s="173">
        <v>0</v>
      </c>
    </row>
    <row r="305" spans="2:13" s="59" customFormat="1" ht="19.149999999999999" hidden="1" customHeight="1" outlineLevel="2" x14ac:dyDescent="0.25">
      <c r="B305" s="111" t="s">
        <v>98</v>
      </c>
      <c r="C305" s="112" t="s">
        <v>14</v>
      </c>
      <c r="D305" s="104"/>
      <c r="E305" s="104">
        <f>G305+H305</f>
        <v>8</v>
      </c>
      <c r="F305" s="160" t="s">
        <v>72</v>
      </c>
      <c r="G305" s="104"/>
      <c r="H305" s="104">
        <v>8</v>
      </c>
      <c r="I305" s="104"/>
      <c r="J305" s="104"/>
      <c r="K305" s="104">
        <v>8</v>
      </c>
      <c r="L305" s="32"/>
      <c r="M305" s="174"/>
    </row>
    <row r="306" spans="2:13" s="59" customFormat="1" ht="19.149999999999999" customHeight="1" outlineLevel="1" collapsed="1" x14ac:dyDescent="0.25">
      <c r="B306" s="113" t="s">
        <v>98</v>
      </c>
      <c r="C306" s="150"/>
      <c r="D306" s="242">
        <f>SUM(D298:D305)</f>
        <v>4841</v>
      </c>
      <c r="E306" s="242">
        <f t="shared" ref="E306:M306" si="69">SUM(E298:E305)</f>
        <v>4943</v>
      </c>
      <c r="F306" s="242">
        <f t="shared" si="69"/>
        <v>0</v>
      </c>
      <c r="G306" s="242">
        <f t="shared" si="69"/>
        <v>4841</v>
      </c>
      <c r="H306" s="242">
        <f t="shared" si="69"/>
        <v>102</v>
      </c>
      <c r="I306" s="242">
        <f t="shared" si="69"/>
        <v>4103</v>
      </c>
      <c r="J306" s="242">
        <f>SUM(J298:J305)/7</f>
        <v>84.332893193656091</v>
      </c>
      <c r="K306" s="242">
        <f t="shared" si="69"/>
        <v>4033</v>
      </c>
      <c r="L306" s="242">
        <f>SUM(L298:L305)/7</f>
        <v>80.920765218236326</v>
      </c>
      <c r="M306" s="246">
        <f t="shared" si="69"/>
        <v>77</v>
      </c>
    </row>
    <row r="307" spans="2:13" s="59" customFormat="1" ht="19.149999999999999" hidden="1" customHeight="1" outlineLevel="2" thickTop="1" x14ac:dyDescent="0.25">
      <c r="B307" s="111" t="s">
        <v>99</v>
      </c>
      <c r="C307" s="112">
        <v>1</v>
      </c>
      <c r="D307" s="108">
        <v>496</v>
      </c>
      <c r="E307" s="108">
        <f>G307+H307</f>
        <v>508</v>
      </c>
      <c r="F307" s="157" t="s">
        <v>72</v>
      </c>
      <c r="G307" s="108">
        <v>496</v>
      </c>
      <c r="H307" s="108">
        <v>12</v>
      </c>
      <c r="I307" s="108">
        <v>275</v>
      </c>
      <c r="J307" s="108">
        <f>(I307/G307)*100</f>
        <v>55.443548387096776</v>
      </c>
      <c r="K307" s="108">
        <v>275</v>
      </c>
      <c r="L307" s="32">
        <f t="shared" si="56"/>
        <v>54.133858267716541</v>
      </c>
      <c r="M307" s="173">
        <v>0</v>
      </c>
    </row>
    <row r="308" spans="2:13" s="59" customFormat="1" ht="19.149999999999999" hidden="1" customHeight="1" outlineLevel="2" x14ac:dyDescent="0.25">
      <c r="B308" s="111" t="s">
        <v>99</v>
      </c>
      <c r="C308" s="112">
        <v>2</v>
      </c>
      <c r="D308" s="108">
        <v>563</v>
      </c>
      <c r="E308" s="108">
        <f>G308+H308</f>
        <v>563</v>
      </c>
      <c r="F308" s="158" t="s">
        <v>72</v>
      </c>
      <c r="G308" s="108">
        <v>563</v>
      </c>
      <c r="H308" s="108">
        <v>0</v>
      </c>
      <c r="I308" s="108">
        <v>150</v>
      </c>
      <c r="J308" s="108">
        <f>(I308/G308)*100</f>
        <v>26.642984014209592</v>
      </c>
      <c r="K308" s="108">
        <v>150</v>
      </c>
      <c r="L308" s="32">
        <f t="shared" si="56"/>
        <v>26.642984014209592</v>
      </c>
      <c r="M308" s="173">
        <v>0</v>
      </c>
    </row>
    <row r="309" spans="2:13" s="59" customFormat="1" ht="19.149999999999999" hidden="1" customHeight="1" outlineLevel="2" x14ac:dyDescent="0.25">
      <c r="B309" s="111" t="s">
        <v>99</v>
      </c>
      <c r="C309" s="112">
        <v>3</v>
      </c>
      <c r="D309" s="108">
        <v>503</v>
      </c>
      <c r="E309" s="108">
        <f t="shared" ref="E309:E313" si="70">G309+H309</f>
        <v>513</v>
      </c>
      <c r="F309" s="158" t="s">
        <v>72</v>
      </c>
      <c r="G309" s="108">
        <v>503</v>
      </c>
      <c r="H309" s="108">
        <v>10</v>
      </c>
      <c r="I309" s="108">
        <v>283</v>
      </c>
      <c r="J309" s="108">
        <f t="shared" ref="J309:J313" si="71">(I309/G309)*100</f>
        <v>56.262425447316097</v>
      </c>
      <c r="K309" s="108">
        <v>293</v>
      </c>
      <c r="L309" s="32">
        <f t="shared" si="56"/>
        <v>57.115009746588697</v>
      </c>
      <c r="M309" s="173">
        <v>0</v>
      </c>
    </row>
    <row r="310" spans="2:13" s="59" customFormat="1" ht="19.149999999999999" hidden="1" customHeight="1" outlineLevel="2" x14ac:dyDescent="0.25">
      <c r="B310" s="111" t="s">
        <v>99</v>
      </c>
      <c r="C310" s="112">
        <v>4</v>
      </c>
      <c r="D310" s="118">
        <v>547</v>
      </c>
      <c r="E310" s="118">
        <f t="shared" si="70"/>
        <v>558</v>
      </c>
      <c r="F310" s="158" t="s">
        <v>72</v>
      </c>
      <c r="G310" s="118">
        <v>547</v>
      </c>
      <c r="H310" s="118">
        <v>11</v>
      </c>
      <c r="I310" s="118">
        <v>316</v>
      </c>
      <c r="J310" s="118">
        <f t="shared" si="71"/>
        <v>57.769652650822664</v>
      </c>
      <c r="K310" s="118">
        <v>312</v>
      </c>
      <c r="L310" s="32">
        <f t="shared" si="56"/>
        <v>55.913978494623649</v>
      </c>
      <c r="M310" s="156">
        <v>98</v>
      </c>
    </row>
    <row r="311" spans="2:13" s="59" customFormat="1" ht="19.149999999999999" hidden="1" customHeight="1" outlineLevel="2" x14ac:dyDescent="0.25">
      <c r="B311" s="111" t="s">
        <v>99</v>
      </c>
      <c r="C311" s="112">
        <v>5</v>
      </c>
      <c r="D311" s="108">
        <v>501</v>
      </c>
      <c r="E311" s="108">
        <f t="shared" si="70"/>
        <v>504</v>
      </c>
      <c r="F311" s="158" t="s">
        <v>72</v>
      </c>
      <c r="G311" s="108">
        <v>501</v>
      </c>
      <c r="H311" s="108">
        <v>3</v>
      </c>
      <c r="I311" s="108">
        <v>270</v>
      </c>
      <c r="J311" s="108">
        <f t="shared" si="71"/>
        <v>53.892215568862277</v>
      </c>
      <c r="K311" s="108">
        <v>273</v>
      </c>
      <c r="L311" s="32">
        <f t="shared" si="56"/>
        <v>54.166666666666664</v>
      </c>
      <c r="M311" s="173">
        <v>0</v>
      </c>
    </row>
    <row r="312" spans="2:13" s="59" customFormat="1" ht="19.149999999999999" hidden="1" customHeight="1" outlineLevel="2" x14ac:dyDescent="0.25">
      <c r="B312" s="111" t="s">
        <v>99</v>
      </c>
      <c r="C312" s="112">
        <v>6</v>
      </c>
      <c r="D312" s="108">
        <v>552</v>
      </c>
      <c r="E312" s="108">
        <f t="shared" si="70"/>
        <v>563</v>
      </c>
      <c r="F312" s="158" t="s">
        <v>72</v>
      </c>
      <c r="G312" s="108">
        <v>552</v>
      </c>
      <c r="H312" s="108">
        <v>11</v>
      </c>
      <c r="I312" s="108">
        <v>280</v>
      </c>
      <c r="J312" s="108">
        <f t="shared" si="71"/>
        <v>50.724637681159422</v>
      </c>
      <c r="K312" s="108">
        <v>291</v>
      </c>
      <c r="L312" s="32">
        <f t="shared" si="56"/>
        <v>51.687388987566607</v>
      </c>
      <c r="M312" s="173">
        <v>27</v>
      </c>
    </row>
    <row r="313" spans="2:13" s="59" customFormat="1" ht="19.149999999999999" hidden="1" customHeight="1" outlineLevel="2" x14ac:dyDescent="0.25">
      <c r="B313" s="111" t="s">
        <v>99</v>
      </c>
      <c r="C313" s="112">
        <v>7</v>
      </c>
      <c r="D313" s="108">
        <v>474</v>
      </c>
      <c r="E313" s="108">
        <f t="shared" si="70"/>
        <v>484</v>
      </c>
      <c r="F313" s="158" t="s">
        <v>72</v>
      </c>
      <c r="G313" s="108">
        <v>474</v>
      </c>
      <c r="H313" s="108">
        <v>10</v>
      </c>
      <c r="I313" s="108">
        <v>265</v>
      </c>
      <c r="J313" s="108">
        <f t="shared" si="71"/>
        <v>55.907172995780584</v>
      </c>
      <c r="K313" s="108">
        <v>275</v>
      </c>
      <c r="L313" s="32">
        <f t="shared" si="56"/>
        <v>56.81818181818182</v>
      </c>
      <c r="M313" s="173">
        <v>0</v>
      </c>
    </row>
    <row r="314" spans="2:13" s="59" customFormat="1" ht="19.149999999999999" hidden="1" customHeight="1" outlineLevel="2" x14ac:dyDescent="0.25">
      <c r="B314" s="111" t="s">
        <v>99</v>
      </c>
      <c r="C314" s="112" t="s">
        <v>14</v>
      </c>
      <c r="D314" s="104"/>
      <c r="E314" s="104">
        <f>G314+H314</f>
        <v>4</v>
      </c>
      <c r="F314" s="160" t="s">
        <v>72</v>
      </c>
      <c r="G314" s="104"/>
      <c r="H314" s="104">
        <v>4</v>
      </c>
      <c r="I314" s="104"/>
      <c r="J314" s="104"/>
      <c r="K314" s="104">
        <v>4</v>
      </c>
      <c r="L314" s="32"/>
      <c r="M314" s="174"/>
    </row>
    <row r="315" spans="2:13" s="59" customFormat="1" ht="19.149999999999999" customHeight="1" outlineLevel="1" collapsed="1" x14ac:dyDescent="0.25">
      <c r="B315" s="113" t="s">
        <v>99</v>
      </c>
      <c r="C315" s="150"/>
      <c r="D315" s="242">
        <f>SUM(D307:D314)</f>
        <v>3636</v>
      </c>
      <c r="E315" s="242">
        <f t="shared" ref="E315:M315" si="72">SUM(E307:E314)</f>
        <v>3697</v>
      </c>
      <c r="F315" s="242">
        <f t="shared" si="72"/>
        <v>0</v>
      </c>
      <c r="G315" s="242">
        <f t="shared" si="72"/>
        <v>3636</v>
      </c>
      <c r="H315" s="242">
        <f t="shared" si="72"/>
        <v>61</v>
      </c>
      <c r="I315" s="242">
        <f t="shared" si="72"/>
        <v>1839</v>
      </c>
      <c r="J315" s="242">
        <f>SUM(J307:J314)/7</f>
        <v>50.948948106463909</v>
      </c>
      <c r="K315" s="242">
        <f t="shared" si="72"/>
        <v>1873</v>
      </c>
      <c r="L315" s="242">
        <f>SUM(L307:L314)/7</f>
        <v>50.925438285079075</v>
      </c>
      <c r="M315" s="246">
        <f t="shared" si="72"/>
        <v>125</v>
      </c>
    </row>
    <row r="316" spans="2:13" s="59" customFormat="1" ht="19.149999999999999" hidden="1" customHeight="1" outlineLevel="2" thickTop="1" x14ac:dyDescent="0.25">
      <c r="B316" s="111" t="s">
        <v>100</v>
      </c>
      <c r="C316" s="112">
        <v>1</v>
      </c>
      <c r="D316" s="108">
        <v>453</v>
      </c>
      <c r="E316" s="108">
        <f>G316+H316</f>
        <v>463</v>
      </c>
      <c r="F316" s="157" t="s">
        <v>72</v>
      </c>
      <c r="G316" s="108">
        <v>453</v>
      </c>
      <c r="H316" s="108">
        <v>10</v>
      </c>
      <c r="I316" s="108">
        <v>247</v>
      </c>
      <c r="J316" s="108">
        <f>(I316/G316)*100</f>
        <v>54.525386313465788</v>
      </c>
      <c r="K316" s="108">
        <v>257</v>
      </c>
      <c r="L316" s="32">
        <f t="shared" si="56"/>
        <v>55.507559395248386</v>
      </c>
      <c r="M316" s="173">
        <v>100</v>
      </c>
    </row>
    <row r="317" spans="2:13" s="59" customFormat="1" ht="19.149999999999999" hidden="1" customHeight="1" outlineLevel="2" x14ac:dyDescent="0.25">
      <c r="B317" s="111" t="s">
        <v>100</v>
      </c>
      <c r="C317" s="112">
        <v>2</v>
      </c>
      <c r="D317" s="108">
        <v>540</v>
      </c>
      <c r="E317" s="108">
        <f>G317+H317</f>
        <v>540</v>
      </c>
      <c r="F317" s="158" t="s">
        <v>72</v>
      </c>
      <c r="G317" s="108">
        <v>540</v>
      </c>
      <c r="H317" s="108">
        <v>0</v>
      </c>
      <c r="I317" s="108">
        <v>540</v>
      </c>
      <c r="J317" s="108">
        <f>(I317/G317)*100</f>
        <v>100</v>
      </c>
      <c r="K317" s="108">
        <v>540</v>
      </c>
      <c r="L317" s="32">
        <f t="shared" si="56"/>
        <v>100</v>
      </c>
      <c r="M317" s="173">
        <v>0</v>
      </c>
    </row>
    <row r="318" spans="2:13" s="59" customFormat="1" ht="19.149999999999999" hidden="1" customHeight="1" outlineLevel="2" x14ac:dyDescent="0.25">
      <c r="B318" s="111" t="s">
        <v>100</v>
      </c>
      <c r="C318" s="112">
        <v>3</v>
      </c>
      <c r="D318" s="108">
        <v>413</v>
      </c>
      <c r="E318" s="108">
        <f t="shared" ref="E318:E322" si="73">G318+H318</f>
        <v>424</v>
      </c>
      <c r="F318" s="158" t="s">
        <v>73</v>
      </c>
      <c r="G318" s="108">
        <v>413</v>
      </c>
      <c r="H318" s="108">
        <v>11</v>
      </c>
      <c r="I318" s="108">
        <v>389</v>
      </c>
      <c r="J318" s="108">
        <f t="shared" ref="J318:J321" si="74">(I318/G318)*100</f>
        <v>94.188861985472144</v>
      </c>
      <c r="K318" s="108">
        <v>367</v>
      </c>
      <c r="L318" s="32">
        <f t="shared" si="56"/>
        <v>86.556603773584911</v>
      </c>
      <c r="M318" s="173">
        <v>0</v>
      </c>
    </row>
    <row r="319" spans="2:13" s="59" customFormat="1" ht="19.149999999999999" hidden="1" customHeight="1" outlineLevel="2" x14ac:dyDescent="0.25">
      <c r="B319" s="111" t="s">
        <v>100</v>
      </c>
      <c r="C319" s="112">
        <v>4</v>
      </c>
      <c r="D319" s="108">
        <v>530</v>
      </c>
      <c r="E319" s="108">
        <f t="shared" si="73"/>
        <v>530</v>
      </c>
      <c r="F319" s="158" t="s">
        <v>72</v>
      </c>
      <c r="G319" s="108">
        <v>530</v>
      </c>
      <c r="H319" s="108">
        <v>0</v>
      </c>
      <c r="I319" s="108">
        <v>304</v>
      </c>
      <c r="J319" s="108">
        <f t="shared" si="74"/>
        <v>57.358490566037737</v>
      </c>
      <c r="K319" s="108">
        <v>324</v>
      </c>
      <c r="L319" s="32">
        <f t="shared" si="56"/>
        <v>61.132075471698109</v>
      </c>
      <c r="M319" s="173">
        <v>0</v>
      </c>
    </row>
    <row r="320" spans="2:13" s="59" customFormat="1" ht="19.149999999999999" hidden="1" customHeight="1" outlineLevel="2" x14ac:dyDescent="0.25">
      <c r="B320" s="111" t="s">
        <v>100</v>
      </c>
      <c r="C320" s="112">
        <v>5</v>
      </c>
      <c r="D320" s="108">
        <v>496</v>
      </c>
      <c r="E320" s="108">
        <f t="shared" si="73"/>
        <v>509</v>
      </c>
      <c r="F320" s="158" t="s">
        <v>72</v>
      </c>
      <c r="G320" s="108">
        <v>496</v>
      </c>
      <c r="H320" s="108">
        <v>13</v>
      </c>
      <c r="I320" s="108">
        <v>353</v>
      </c>
      <c r="J320" s="108">
        <f t="shared" si="74"/>
        <v>71.16935483870968</v>
      </c>
      <c r="K320" s="108">
        <v>241</v>
      </c>
      <c r="L320" s="32">
        <f t="shared" si="56"/>
        <v>47.347740667976424</v>
      </c>
      <c r="M320" s="173">
        <v>21</v>
      </c>
    </row>
    <row r="321" spans="2:13" s="59" customFormat="1" ht="19.149999999999999" hidden="1" customHeight="1" outlineLevel="2" x14ac:dyDescent="0.25">
      <c r="B321" s="111" t="s">
        <v>100</v>
      </c>
      <c r="C321" s="112">
        <v>6</v>
      </c>
      <c r="D321" s="108">
        <v>480</v>
      </c>
      <c r="E321" s="108">
        <f t="shared" si="73"/>
        <v>491</v>
      </c>
      <c r="F321" s="158" t="s">
        <v>72</v>
      </c>
      <c r="G321" s="108">
        <v>480</v>
      </c>
      <c r="H321" s="108">
        <v>11</v>
      </c>
      <c r="I321" s="108">
        <v>422</v>
      </c>
      <c r="J321" s="108">
        <f t="shared" si="74"/>
        <v>87.916666666666671</v>
      </c>
      <c r="K321" s="108">
        <v>433</v>
      </c>
      <c r="L321" s="32">
        <f t="shared" si="56"/>
        <v>88.187372708757636</v>
      </c>
      <c r="M321" s="173">
        <v>116</v>
      </c>
    </row>
    <row r="322" spans="2:13" s="59" customFormat="1" ht="19.149999999999999" hidden="1" customHeight="1" outlineLevel="2" x14ac:dyDescent="0.25">
      <c r="B322" s="111" t="s">
        <v>100</v>
      </c>
      <c r="C322" s="112" t="s">
        <v>14</v>
      </c>
      <c r="D322" s="104"/>
      <c r="E322" s="104">
        <f t="shared" si="73"/>
        <v>7</v>
      </c>
      <c r="F322" s="160" t="s">
        <v>72</v>
      </c>
      <c r="G322" s="104"/>
      <c r="H322" s="104">
        <v>7</v>
      </c>
      <c r="I322" s="104"/>
      <c r="J322" s="104"/>
      <c r="K322" s="104">
        <v>7</v>
      </c>
      <c r="L322" s="32"/>
      <c r="M322" s="174"/>
    </row>
    <row r="323" spans="2:13" s="59" customFormat="1" ht="19.149999999999999" customHeight="1" outlineLevel="1" collapsed="1" x14ac:dyDescent="0.25">
      <c r="B323" s="113" t="s">
        <v>100</v>
      </c>
      <c r="C323" s="150"/>
      <c r="D323" s="242">
        <f>SUM(D316:D322)</f>
        <v>2912</v>
      </c>
      <c r="E323" s="242">
        <f t="shared" ref="E323:M323" si="75">SUM(E316:E322)</f>
        <v>2964</v>
      </c>
      <c r="F323" s="242">
        <f t="shared" si="75"/>
        <v>0</v>
      </c>
      <c r="G323" s="242">
        <f t="shared" si="75"/>
        <v>2912</v>
      </c>
      <c r="H323" s="242">
        <f t="shared" si="75"/>
        <v>52</v>
      </c>
      <c r="I323" s="242">
        <f t="shared" si="75"/>
        <v>2255</v>
      </c>
      <c r="J323" s="242">
        <f>SUM(J316:J322)/6</f>
        <v>77.526460061725345</v>
      </c>
      <c r="K323" s="242">
        <f t="shared" si="75"/>
        <v>2169</v>
      </c>
      <c r="L323" s="242">
        <f>SUM(L316:L322)/6</f>
        <v>73.121892002877587</v>
      </c>
      <c r="M323" s="246">
        <f t="shared" si="75"/>
        <v>237</v>
      </c>
    </row>
    <row r="324" spans="2:13" s="59" customFormat="1" ht="19.149999999999999" hidden="1" customHeight="1" outlineLevel="2" x14ac:dyDescent="0.25">
      <c r="B324" s="111" t="s">
        <v>101</v>
      </c>
      <c r="C324" s="112">
        <v>1</v>
      </c>
      <c r="D324" s="108">
        <v>523</v>
      </c>
      <c r="E324" s="108">
        <f>G324+H324</f>
        <v>599</v>
      </c>
      <c r="F324" s="158" t="s">
        <v>73</v>
      </c>
      <c r="G324" s="108">
        <v>523</v>
      </c>
      <c r="H324" s="108">
        <v>76</v>
      </c>
      <c r="I324" s="108">
        <v>419</v>
      </c>
      <c r="J324" s="108">
        <f>(I324/G324)*100</f>
        <v>80.114722753346086</v>
      </c>
      <c r="K324" s="108">
        <v>369</v>
      </c>
      <c r="L324" s="32">
        <f t="shared" si="56"/>
        <v>61.602671118530886</v>
      </c>
      <c r="M324" s="173">
        <v>38</v>
      </c>
    </row>
    <row r="325" spans="2:13" s="59" customFormat="1" ht="19.149999999999999" hidden="1" customHeight="1" outlineLevel="2" x14ac:dyDescent="0.25">
      <c r="B325" s="111" t="s">
        <v>101</v>
      </c>
      <c r="C325" s="112">
        <v>2</v>
      </c>
      <c r="D325" s="108">
        <v>499</v>
      </c>
      <c r="E325" s="108">
        <f>G325+H325</f>
        <v>510</v>
      </c>
      <c r="F325" s="158" t="s">
        <v>72</v>
      </c>
      <c r="G325" s="108">
        <v>499</v>
      </c>
      <c r="H325" s="108">
        <v>11</v>
      </c>
      <c r="I325" s="108">
        <v>389</v>
      </c>
      <c r="J325" s="108">
        <f>(I325/G325)*100</f>
        <v>77.955911823647298</v>
      </c>
      <c r="K325" s="108">
        <v>350</v>
      </c>
      <c r="L325" s="32">
        <f t="shared" si="56"/>
        <v>68.627450980392155</v>
      </c>
      <c r="M325" s="173">
        <v>0</v>
      </c>
    </row>
    <row r="326" spans="2:13" s="59" customFormat="1" ht="19.149999999999999" hidden="1" customHeight="1" outlineLevel="2" x14ac:dyDescent="0.25">
      <c r="B326" s="111" t="s">
        <v>101</v>
      </c>
      <c r="C326" s="112">
        <v>3</v>
      </c>
      <c r="D326" s="108">
        <v>537</v>
      </c>
      <c r="E326" s="108">
        <f t="shared" ref="E326:E332" si="76">G326+H326</f>
        <v>549</v>
      </c>
      <c r="F326" s="158" t="s">
        <v>72</v>
      </c>
      <c r="G326" s="108">
        <v>537</v>
      </c>
      <c r="H326" s="108">
        <v>12</v>
      </c>
      <c r="I326" s="108">
        <v>451</v>
      </c>
      <c r="J326" s="108">
        <f t="shared" ref="J326:J332" si="77">(I326/G326)*100</f>
        <v>83.985102420856606</v>
      </c>
      <c r="K326" s="108">
        <v>454</v>
      </c>
      <c r="L326" s="32">
        <f t="shared" si="56"/>
        <v>82.69581056466302</v>
      </c>
      <c r="M326" s="173">
        <v>0</v>
      </c>
    </row>
    <row r="327" spans="2:13" s="59" customFormat="1" ht="19.149999999999999" hidden="1" customHeight="1" outlineLevel="2" x14ac:dyDescent="0.25">
      <c r="B327" s="111" t="s">
        <v>101</v>
      </c>
      <c r="C327" s="112">
        <v>4</v>
      </c>
      <c r="D327" s="108">
        <v>485</v>
      </c>
      <c r="E327" s="108">
        <f t="shared" si="76"/>
        <v>494</v>
      </c>
      <c r="F327" s="158" t="s">
        <v>72</v>
      </c>
      <c r="G327" s="108">
        <v>485</v>
      </c>
      <c r="H327" s="108">
        <v>9</v>
      </c>
      <c r="I327" s="108">
        <v>401</v>
      </c>
      <c r="J327" s="108">
        <f t="shared" si="77"/>
        <v>82.680412371134011</v>
      </c>
      <c r="K327" s="108">
        <v>277</v>
      </c>
      <c r="L327" s="32">
        <f t="shared" si="56"/>
        <v>56.072874493927131</v>
      </c>
      <c r="M327" s="173">
        <v>148</v>
      </c>
    </row>
    <row r="328" spans="2:13" s="59" customFormat="1" ht="19.149999999999999" hidden="1" customHeight="1" outlineLevel="2" x14ac:dyDescent="0.25">
      <c r="B328" s="111" t="s">
        <v>101</v>
      </c>
      <c r="C328" s="112">
        <v>5</v>
      </c>
      <c r="D328" s="108">
        <v>530</v>
      </c>
      <c r="E328" s="108">
        <f t="shared" si="76"/>
        <v>793</v>
      </c>
      <c r="F328" s="158" t="s">
        <v>72</v>
      </c>
      <c r="G328" s="108">
        <v>530</v>
      </c>
      <c r="H328" s="108">
        <v>263</v>
      </c>
      <c r="I328" s="108">
        <v>437</v>
      </c>
      <c r="J328" s="108">
        <f t="shared" si="77"/>
        <v>82.452830188679243</v>
      </c>
      <c r="K328" s="108">
        <v>448</v>
      </c>
      <c r="L328" s="32">
        <f t="shared" si="56"/>
        <v>56.494325346784372</v>
      </c>
      <c r="M328" s="173">
        <v>0</v>
      </c>
    </row>
    <row r="329" spans="2:13" s="59" customFormat="1" ht="19.149999999999999" hidden="1" customHeight="1" outlineLevel="2" x14ac:dyDescent="0.25">
      <c r="B329" s="111" t="s">
        <v>101</v>
      </c>
      <c r="C329" s="112">
        <v>6</v>
      </c>
      <c r="D329" s="108">
        <v>576</v>
      </c>
      <c r="E329" s="108">
        <f t="shared" si="76"/>
        <v>588</v>
      </c>
      <c r="F329" s="158" t="s">
        <v>72</v>
      </c>
      <c r="G329" s="108">
        <v>576</v>
      </c>
      <c r="H329" s="108">
        <v>12</v>
      </c>
      <c r="I329" s="108">
        <v>548</v>
      </c>
      <c r="J329" s="108">
        <f t="shared" si="77"/>
        <v>95.138888888888886</v>
      </c>
      <c r="K329" s="108">
        <v>529</v>
      </c>
      <c r="L329" s="32">
        <f t="shared" si="56"/>
        <v>89.965986394557831</v>
      </c>
      <c r="M329" s="173">
        <v>47</v>
      </c>
    </row>
    <row r="330" spans="2:13" s="59" customFormat="1" ht="19.149999999999999" hidden="1" customHeight="1" outlineLevel="2" x14ac:dyDescent="0.25">
      <c r="B330" s="111" t="s">
        <v>101</v>
      </c>
      <c r="C330" s="112">
        <v>7</v>
      </c>
      <c r="D330" s="108">
        <v>460</v>
      </c>
      <c r="E330" s="108">
        <f t="shared" si="76"/>
        <v>819</v>
      </c>
      <c r="F330" s="158" t="s">
        <v>131</v>
      </c>
      <c r="G330" s="108">
        <v>460</v>
      </c>
      <c r="H330" s="108">
        <v>359</v>
      </c>
      <c r="I330" s="108">
        <v>433</v>
      </c>
      <c r="J330" s="108">
        <f t="shared" si="77"/>
        <v>94.130434782608702</v>
      </c>
      <c r="K330" s="108">
        <v>442</v>
      </c>
      <c r="L330" s="32">
        <f t="shared" si="56"/>
        <v>53.968253968253968</v>
      </c>
      <c r="M330" s="173">
        <v>0</v>
      </c>
    </row>
    <row r="331" spans="2:13" s="59" customFormat="1" ht="19.149999999999999" hidden="1" customHeight="1" outlineLevel="2" x14ac:dyDescent="0.25">
      <c r="B331" s="111" t="s">
        <v>101</v>
      </c>
      <c r="C331" s="112">
        <v>8</v>
      </c>
      <c r="D331" s="108">
        <v>522</v>
      </c>
      <c r="E331" s="108">
        <f t="shared" si="76"/>
        <v>534</v>
      </c>
      <c r="F331" s="158" t="s">
        <v>72</v>
      </c>
      <c r="G331" s="108">
        <v>522</v>
      </c>
      <c r="H331" s="108">
        <v>12</v>
      </c>
      <c r="I331" s="108">
        <v>436</v>
      </c>
      <c r="J331" s="108">
        <f t="shared" si="77"/>
        <v>83.524904214559399</v>
      </c>
      <c r="K331" s="108">
        <v>411</v>
      </c>
      <c r="L331" s="32">
        <f t="shared" si="56"/>
        <v>76.966292134831463</v>
      </c>
      <c r="M331" s="173">
        <v>165</v>
      </c>
    </row>
    <row r="332" spans="2:13" s="59" customFormat="1" ht="19.149999999999999" hidden="1" customHeight="1" outlineLevel="2" x14ac:dyDescent="0.25">
      <c r="B332" s="111" t="s">
        <v>101</v>
      </c>
      <c r="C332" s="112">
        <v>9</v>
      </c>
      <c r="D332" s="108">
        <v>496</v>
      </c>
      <c r="E332" s="108">
        <f t="shared" si="76"/>
        <v>507</v>
      </c>
      <c r="F332" s="158" t="s">
        <v>72</v>
      </c>
      <c r="G332" s="108">
        <v>496</v>
      </c>
      <c r="H332" s="108">
        <v>11</v>
      </c>
      <c r="I332" s="108">
        <v>315</v>
      </c>
      <c r="J332" s="108">
        <f t="shared" si="77"/>
        <v>63.508064516129039</v>
      </c>
      <c r="K332" s="108">
        <v>295</v>
      </c>
      <c r="L332" s="32">
        <f t="shared" si="56"/>
        <v>58.185404339250489</v>
      </c>
      <c r="M332" s="173">
        <v>216</v>
      </c>
    </row>
    <row r="333" spans="2:13" s="59" customFormat="1" ht="19.149999999999999" hidden="1" customHeight="1" outlineLevel="2" x14ac:dyDescent="0.25">
      <c r="B333" s="111" t="s">
        <v>101</v>
      </c>
      <c r="C333" s="112" t="s">
        <v>14</v>
      </c>
      <c r="D333" s="104"/>
      <c r="E333" s="104">
        <f>G333+H333</f>
        <v>10</v>
      </c>
      <c r="F333" s="160" t="s">
        <v>72</v>
      </c>
      <c r="G333" s="104"/>
      <c r="H333" s="104">
        <v>10</v>
      </c>
      <c r="I333" s="104"/>
      <c r="J333" s="104"/>
      <c r="K333" s="104">
        <v>10</v>
      </c>
      <c r="L333" s="32"/>
      <c r="M333" s="174"/>
    </row>
    <row r="334" spans="2:13" s="59" customFormat="1" ht="19.149999999999999" customHeight="1" outlineLevel="1" collapsed="1" x14ac:dyDescent="0.25">
      <c r="B334" s="113" t="s">
        <v>101</v>
      </c>
      <c r="C334" s="150"/>
      <c r="D334" s="242">
        <f>SUM(D324:D333)</f>
        <v>4628</v>
      </c>
      <c r="E334" s="242">
        <f t="shared" ref="E334:M334" si="78">SUM(E324:E333)</f>
        <v>5403</v>
      </c>
      <c r="F334" s="242">
        <f t="shared" si="78"/>
        <v>0</v>
      </c>
      <c r="G334" s="242">
        <f t="shared" si="78"/>
        <v>4628</v>
      </c>
      <c r="H334" s="242">
        <f t="shared" si="78"/>
        <v>775</v>
      </c>
      <c r="I334" s="242">
        <f t="shared" si="78"/>
        <v>3829</v>
      </c>
      <c r="J334" s="242">
        <f>SUM(J324:J333)/9</f>
        <v>82.610141328872132</v>
      </c>
      <c r="K334" s="242">
        <f t="shared" si="78"/>
        <v>3585</v>
      </c>
      <c r="L334" s="242">
        <f>SUM(L324:L333)/9</f>
        <v>67.175452149021254</v>
      </c>
      <c r="M334" s="246">
        <f t="shared" si="78"/>
        <v>614</v>
      </c>
    </row>
    <row r="335" spans="2:13" s="59" customFormat="1" ht="19.149999999999999" hidden="1" customHeight="1" outlineLevel="2" thickTop="1" x14ac:dyDescent="0.25">
      <c r="B335" s="111" t="s">
        <v>102</v>
      </c>
      <c r="C335" s="112">
        <v>1</v>
      </c>
      <c r="D335" s="108">
        <v>515</v>
      </c>
      <c r="E335" s="108">
        <f>G335+H335</f>
        <v>526</v>
      </c>
      <c r="F335" s="157" t="s">
        <v>72</v>
      </c>
      <c r="G335" s="108">
        <v>515</v>
      </c>
      <c r="H335" s="108">
        <v>11</v>
      </c>
      <c r="I335" s="108">
        <v>515</v>
      </c>
      <c r="J335" s="108">
        <f>(I335/G335)*100</f>
        <v>100</v>
      </c>
      <c r="K335" s="108">
        <v>526</v>
      </c>
      <c r="L335" s="32">
        <f t="shared" ref="L335:L372" si="79">(K335/E335)*100</f>
        <v>100</v>
      </c>
      <c r="M335" s="173">
        <v>0</v>
      </c>
    </row>
    <row r="336" spans="2:13" s="59" customFormat="1" ht="19.149999999999999" hidden="1" customHeight="1" outlineLevel="2" x14ac:dyDescent="0.25">
      <c r="B336" s="111" t="s">
        <v>102</v>
      </c>
      <c r="C336" s="112">
        <v>2</v>
      </c>
      <c r="D336" s="108">
        <v>503</v>
      </c>
      <c r="E336" s="108">
        <f>G336+H336</f>
        <v>512</v>
      </c>
      <c r="F336" s="158" t="s">
        <v>73</v>
      </c>
      <c r="G336" s="108">
        <v>503</v>
      </c>
      <c r="H336" s="108">
        <v>9</v>
      </c>
      <c r="I336" s="108">
        <v>465</v>
      </c>
      <c r="J336" s="108">
        <f>(I336/G336)*100</f>
        <v>92.445328031809154</v>
      </c>
      <c r="K336" s="108">
        <v>382</v>
      </c>
      <c r="L336" s="32">
        <f t="shared" si="79"/>
        <v>74.609375</v>
      </c>
      <c r="M336" s="173">
        <v>0</v>
      </c>
    </row>
    <row r="337" spans="2:13" s="59" customFormat="1" ht="19.149999999999999" hidden="1" customHeight="1" outlineLevel="2" x14ac:dyDescent="0.25">
      <c r="B337" s="111" t="s">
        <v>102</v>
      </c>
      <c r="C337" s="112">
        <v>3</v>
      </c>
      <c r="D337" s="108">
        <v>516</v>
      </c>
      <c r="E337" s="108">
        <f t="shared" ref="E337" si="80">G337+H337</f>
        <v>542</v>
      </c>
      <c r="F337" s="158" t="s">
        <v>73</v>
      </c>
      <c r="G337" s="108">
        <v>516</v>
      </c>
      <c r="H337" s="108">
        <v>26</v>
      </c>
      <c r="I337" s="108">
        <v>487</v>
      </c>
      <c r="J337" s="108">
        <f t="shared" ref="J337" si="81">(I337/G337)*100</f>
        <v>94.379844961240309</v>
      </c>
      <c r="K337" s="108">
        <v>513</v>
      </c>
      <c r="L337" s="32">
        <f t="shared" si="79"/>
        <v>94.649446494464939</v>
      </c>
      <c r="M337" s="173">
        <v>0</v>
      </c>
    </row>
    <row r="338" spans="2:13" s="59" customFormat="1" ht="19.149999999999999" hidden="1" customHeight="1" outlineLevel="2" x14ac:dyDescent="0.25">
      <c r="B338" s="111" t="s">
        <v>102</v>
      </c>
      <c r="C338" s="112" t="s">
        <v>14</v>
      </c>
      <c r="D338" s="104"/>
      <c r="E338" s="104">
        <v>4</v>
      </c>
      <c r="F338" s="158" t="s">
        <v>73</v>
      </c>
      <c r="G338" s="104"/>
      <c r="H338" s="104">
        <v>4</v>
      </c>
      <c r="I338" s="104"/>
      <c r="J338" s="104"/>
      <c r="K338" s="104">
        <v>4</v>
      </c>
      <c r="L338" s="32"/>
      <c r="M338" s="174"/>
    </row>
    <row r="339" spans="2:13" s="59" customFormat="1" ht="19.149999999999999" customHeight="1" outlineLevel="1" collapsed="1" x14ac:dyDescent="0.25">
      <c r="B339" s="113" t="s">
        <v>102</v>
      </c>
      <c r="C339" s="150"/>
      <c r="D339" s="242">
        <f>SUM(D335:D338)</f>
        <v>1534</v>
      </c>
      <c r="E339" s="242">
        <f t="shared" ref="E339:M339" si="82">SUM(E335:E338)</f>
        <v>1584</v>
      </c>
      <c r="F339" s="242">
        <f t="shared" si="82"/>
        <v>0</v>
      </c>
      <c r="G339" s="242">
        <f t="shared" si="82"/>
        <v>1534</v>
      </c>
      <c r="H339" s="242">
        <f t="shared" si="82"/>
        <v>50</v>
      </c>
      <c r="I339" s="242">
        <f t="shared" si="82"/>
        <v>1467</v>
      </c>
      <c r="J339" s="242">
        <f>SUM(J335:J338)/3</f>
        <v>95.608390997683159</v>
      </c>
      <c r="K339" s="242">
        <f t="shared" si="82"/>
        <v>1425</v>
      </c>
      <c r="L339" s="242">
        <f>SUM(L335:L338)/3</f>
        <v>89.752940498154985</v>
      </c>
      <c r="M339" s="246">
        <f t="shared" si="82"/>
        <v>0</v>
      </c>
    </row>
    <row r="340" spans="2:13" s="59" customFormat="1" ht="19.149999999999999" hidden="1" customHeight="1" outlineLevel="2" thickTop="1" x14ac:dyDescent="0.25">
      <c r="B340" s="111" t="s">
        <v>103</v>
      </c>
      <c r="C340" s="112">
        <v>1</v>
      </c>
      <c r="D340" s="108">
        <v>494</v>
      </c>
      <c r="E340" s="108">
        <f>G340+H340</f>
        <v>512</v>
      </c>
      <c r="F340" s="169" t="s">
        <v>72</v>
      </c>
      <c r="G340" s="108">
        <v>494</v>
      </c>
      <c r="H340" s="108">
        <v>18</v>
      </c>
      <c r="I340" s="108">
        <v>445</v>
      </c>
      <c r="J340" s="108">
        <f>(I340/G340)*100</f>
        <v>90.08097165991903</v>
      </c>
      <c r="K340" s="108">
        <v>456</v>
      </c>
      <c r="L340" s="32">
        <f t="shared" si="79"/>
        <v>89.0625</v>
      </c>
      <c r="M340" s="173">
        <v>0</v>
      </c>
    </row>
    <row r="341" spans="2:13" s="59" customFormat="1" ht="19.149999999999999" hidden="1" customHeight="1" outlineLevel="2" x14ac:dyDescent="0.25">
      <c r="B341" s="111" t="s">
        <v>103</v>
      </c>
      <c r="C341" s="112">
        <v>2</v>
      </c>
      <c r="D341" s="108">
        <v>485</v>
      </c>
      <c r="E341" s="108">
        <f>G341+H341</f>
        <v>496</v>
      </c>
      <c r="F341" s="170" t="s">
        <v>72</v>
      </c>
      <c r="G341" s="108">
        <v>485</v>
      </c>
      <c r="H341" s="108">
        <v>11</v>
      </c>
      <c r="I341" s="108">
        <v>485</v>
      </c>
      <c r="J341" s="108">
        <f>(I341/G341)*100</f>
        <v>100</v>
      </c>
      <c r="K341" s="108">
        <v>376</v>
      </c>
      <c r="L341" s="32">
        <f t="shared" si="79"/>
        <v>75.806451612903231</v>
      </c>
      <c r="M341" s="173">
        <v>180</v>
      </c>
    </row>
    <row r="342" spans="2:13" s="59" customFormat="1" ht="19.149999999999999" hidden="1" customHeight="1" outlineLevel="2" x14ac:dyDescent="0.25">
      <c r="B342" s="111" t="s">
        <v>103</v>
      </c>
      <c r="C342" s="112">
        <v>3</v>
      </c>
      <c r="D342" s="108">
        <v>456</v>
      </c>
      <c r="E342" s="108">
        <f t="shared" ref="E342:E359" si="83">G342+H342</f>
        <v>465</v>
      </c>
      <c r="F342" s="170" t="s">
        <v>72</v>
      </c>
      <c r="G342" s="108">
        <v>456</v>
      </c>
      <c r="H342" s="108">
        <v>9</v>
      </c>
      <c r="I342" s="108">
        <v>456</v>
      </c>
      <c r="J342" s="108">
        <f t="shared" ref="J342:J359" si="84">(I342/G342)*100</f>
        <v>100</v>
      </c>
      <c r="K342" s="108">
        <v>458</v>
      </c>
      <c r="L342" s="32">
        <f t="shared" si="79"/>
        <v>98.494623655913983</v>
      </c>
      <c r="M342" s="173">
        <v>52</v>
      </c>
    </row>
    <row r="343" spans="2:13" s="59" customFormat="1" ht="19.149999999999999" hidden="1" customHeight="1" outlineLevel="2" x14ac:dyDescent="0.25">
      <c r="B343" s="111" t="s">
        <v>103</v>
      </c>
      <c r="C343" s="112">
        <v>4</v>
      </c>
      <c r="D343" s="108">
        <v>537</v>
      </c>
      <c r="E343" s="108">
        <f t="shared" si="83"/>
        <v>575</v>
      </c>
      <c r="F343" s="170" t="s">
        <v>140</v>
      </c>
      <c r="G343" s="108">
        <v>537</v>
      </c>
      <c r="H343" s="108">
        <v>38</v>
      </c>
      <c r="I343" s="108">
        <v>429</v>
      </c>
      <c r="J343" s="108">
        <f t="shared" si="84"/>
        <v>79.888268156424573</v>
      </c>
      <c r="K343" s="108">
        <v>467</v>
      </c>
      <c r="L343" s="32">
        <f t="shared" si="79"/>
        <v>81.217391304347828</v>
      </c>
      <c r="M343" s="173">
        <v>27</v>
      </c>
    </row>
    <row r="344" spans="2:13" s="59" customFormat="1" ht="19.149999999999999" hidden="1" customHeight="1" outlineLevel="2" x14ac:dyDescent="0.25">
      <c r="B344" s="111" t="s">
        <v>103</v>
      </c>
      <c r="C344" s="112">
        <v>5</v>
      </c>
      <c r="D344" s="108">
        <v>438</v>
      </c>
      <c r="E344" s="108">
        <f t="shared" si="83"/>
        <v>447</v>
      </c>
      <c r="F344" s="170" t="s">
        <v>141</v>
      </c>
      <c r="G344" s="108">
        <v>438</v>
      </c>
      <c r="H344" s="108">
        <v>9</v>
      </c>
      <c r="I344" s="108">
        <v>378</v>
      </c>
      <c r="J344" s="108">
        <f t="shared" si="84"/>
        <v>86.301369863013704</v>
      </c>
      <c r="K344" s="108">
        <v>387</v>
      </c>
      <c r="L344" s="32">
        <f t="shared" si="79"/>
        <v>86.577181208053688</v>
      </c>
      <c r="M344" s="173">
        <v>0</v>
      </c>
    </row>
    <row r="345" spans="2:13" s="59" customFormat="1" ht="19.149999999999999" hidden="1" customHeight="1" outlineLevel="2" x14ac:dyDescent="0.25">
      <c r="B345" s="111" t="s">
        <v>103</v>
      </c>
      <c r="C345" s="112">
        <v>6</v>
      </c>
      <c r="D345" s="108">
        <v>541</v>
      </c>
      <c r="E345" s="108">
        <f t="shared" si="83"/>
        <v>556</v>
      </c>
      <c r="F345" s="158" t="s">
        <v>73</v>
      </c>
      <c r="G345" s="108">
        <v>541</v>
      </c>
      <c r="H345" s="108">
        <v>15</v>
      </c>
      <c r="I345" s="108">
        <v>495</v>
      </c>
      <c r="J345" s="108">
        <f t="shared" si="84"/>
        <v>91.497227356746762</v>
      </c>
      <c r="K345" s="108">
        <v>508</v>
      </c>
      <c r="L345" s="32">
        <f t="shared" si="79"/>
        <v>91.366906474820141</v>
      </c>
      <c r="M345" s="173">
        <v>0</v>
      </c>
    </row>
    <row r="346" spans="2:13" s="59" customFormat="1" ht="19.149999999999999" hidden="1" customHeight="1" outlineLevel="2" x14ac:dyDescent="0.25">
      <c r="B346" s="111" t="s">
        <v>103</v>
      </c>
      <c r="C346" s="112">
        <v>7</v>
      </c>
      <c r="D346" s="108">
        <v>549</v>
      </c>
      <c r="E346" s="108">
        <f t="shared" si="83"/>
        <v>561</v>
      </c>
      <c r="F346" s="158" t="s">
        <v>73</v>
      </c>
      <c r="G346" s="108">
        <v>549</v>
      </c>
      <c r="H346" s="108">
        <v>12</v>
      </c>
      <c r="I346" s="108">
        <v>549</v>
      </c>
      <c r="J346" s="108">
        <f t="shared" si="84"/>
        <v>100</v>
      </c>
      <c r="K346" s="108">
        <v>561</v>
      </c>
      <c r="L346" s="32">
        <f t="shared" si="79"/>
        <v>100</v>
      </c>
      <c r="M346" s="173">
        <v>0</v>
      </c>
    </row>
    <row r="347" spans="2:13" s="59" customFormat="1" ht="19.149999999999999" hidden="1" customHeight="1" outlineLevel="2" x14ac:dyDescent="0.25">
      <c r="B347" s="111" t="s">
        <v>103</v>
      </c>
      <c r="C347" s="112">
        <v>8</v>
      </c>
      <c r="D347" s="108">
        <v>585</v>
      </c>
      <c r="E347" s="108">
        <f t="shared" si="83"/>
        <v>585</v>
      </c>
      <c r="F347" s="170" t="s">
        <v>72</v>
      </c>
      <c r="G347" s="108">
        <v>585</v>
      </c>
      <c r="H347" s="108">
        <v>0</v>
      </c>
      <c r="I347" s="108">
        <v>582</v>
      </c>
      <c r="J347" s="108">
        <f t="shared" si="84"/>
        <v>99.487179487179489</v>
      </c>
      <c r="K347" s="108">
        <v>582</v>
      </c>
      <c r="L347" s="32">
        <f t="shared" si="79"/>
        <v>99.487179487179489</v>
      </c>
      <c r="M347" s="173">
        <v>400</v>
      </c>
    </row>
    <row r="348" spans="2:13" s="59" customFormat="1" ht="19.149999999999999" hidden="1" customHeight="1" outlineLevel="2" x14ac:dyDescent="0.25">
      <c r="B348" s="111" t="s">
        <v>103</v>
      </c>
      <c r="C348" s="112">
        <v>9</v>
      </c>
      <c r="D348" s="108">
        <v>473</v>
      </c>
      <c r="E348" s="108">
        <f t="shared" si="83"/>
        <v>483</v>
      </c>
      <c r="F348" s="170" t="s">
        <v>72</v>
      </c>
      <c r="G348" s="108">
        <v>473</v>
      </c>
      <c r="H348" s="108">
        <v>10</v>
      </c>
      <c r="I348" s="108">
        <v>436</v>
      </c>
      <c r="J348" s="108">
        <f t="shared" si="84"/>
        <v>92.177589852008452</v>
      </c>
      <c r="K348" s="108">
        <v>444</v>
      </c>
      <c r="L348" s="32">
        <f t="shared" si="79"/>
        <v>91.925465838509311</v>
      </c>
      <c r="M348" s="173">
        <v>50</v>
      </c>
    </row>
    <row r="349" spans="2:13" s="59" customFormat="1" ht="19.149999999999999" hidden="1" customHeight="1" outlineLevel="2" x14ac:dyDescent="0.25">
      <c r="B349" s="111" t="s">
        <v>103</v>
      </c>
      <c r="C349" s="112">
        <v>10</v>
      </c>
      <c r="D349" s="108">
        <v>560</v>
      </c>
      <c r="E349" s="108">
        <f t="shared" si="83"/>
        <v>660</v>
      </c>
      <c r="F349" s="170" t="s">
        <v>142</v>
      </c>
      <c r="G349" s="108">
        <v>560</v>
      </c>
      <c r="H349" s="108">
        <v>100</v>
      </c>
      <c r="I349" s="108">
        <v>487</v>
      </c>
      <c r="J349" s="108">
        <f t="shared" si="84"/>
        <v>86.964285714285722</v>
      </c>
      <c r="K349" s="108">
        <v>587</v>
      </c>
      <c r="L349" s="32">
        <f t="shared" si="79"/>
        <v>88.939393939393938</v>
      </c>
      <c r="M349" s="173">
        <v>356</v>
      </c>
    </row>
    <row r="350" spans="2:13" s="59" customFormat="1" ht="19.149999999999999" hidden="1" customHeight="1" outlineLevel="2" x14ac:dyDescent="0.25">
      <c r="B350" s="111" t="s">
        <v>103</v>
      </c>
      <c r="C350" s="112">
        <v>11</v>
      </c>
      <c r="D350" s="108">
        <v>566</v>
      </c>
      <c r="E350" s="108">
        <f t="shared" si="83"/>
        <v>585</v>
      </c>
      <c r="F350" s="158" t="s">
        <v>73</v>
      </c>
      <c r="G350" s="108">
        <v>566</v>
      </c>
      <c r="H350" s="108">
        <v>19</v>
      </c>
      <c r="I350" s="108">
        <v>541</v>
      </c>
      <c r="J350" s="108">
        <f t="shared" si="84"/>
        <v>95.583038869257948</v>
      </c>
      <c r="K350" s="108">
        <v>39</v>
      </c>
      <c r="L350" s="32">
        <f t="shared" si="79"/>
        <v>6.666666666666667</v>
      </c>
      <c r="M350" s="173">
        <v>0</v>
      </c>
    </row>
    <row r="351" spans="2:13" s="59" customFormat="1" ht="19.149999999999999" hidden="1" customHeight="1" outlineLevel="2" x14ac:dyDescent="0.25">
      <c r="B351" s="111" t="s">
        <v>103</v>
      </c>
      <c r="C351" s="112">
        <v>12</v>
      </c>
      <c r="D351" s="108">
        <v>613</v>
      </c>
      <c r="E351" s="108">
        <f t="shared" si="83"/>
        <v>627</v>
      </c>
      <c r="F351" s="158" t="s">
        <v>137</v>
      </c>
      <c r="G351" s="108">
        <v>613</v>
      </c>
      <c r="H351" s="108">
        <v>14</v>
      </c>
      <c r="I351" s="108">
        <v>454</v>
      </c>
      <c r="J351" s="108">
        <f t="shared" si="84"/>
        <v>74.061990212071777</v>
      </c>
      <c r="K351" s="108">
        <v>468</v>
      </c>
      <c r="L351" s="32">
        <f t="shared" si="79"/>
        <v>74.641148325358856</v>
      </c>
      <c r="M351" s="173">
        <v>0</v>
      </c>
    </row>
    <row r="352" spans="2:13" s="59" customFormat="1" ht="19.149999999999999" hidden="1" customHeight="1" outlineLevel="2" x14ac:dyDescent="0.25">
      <c r="B352" s="111" t="s">
        <v>103</v>
      </c>
      <c r="C352" s="112">
        <v>13</v>
      </c>
      <c r="D352" s="108">
        <v>566</v>
      </c>
      <c r="E352" s="108">
        <f t="shared" si="83"/>
        <v>578</v>
      </c>
      <c r="F352" s="158" t="s">
        <v>73</v>
      </c>
      <c r="G352" s="108">
        <v>566</v>
      </c>
      <c r="H352" s="108">
        <v>12</v>
      </c>
      <c r="I352" s="108">
        <v>528</v>
      </c>
      <c r="J352" s="108">
        <f t="shared" si="84"/>
        <v>93.28621908127208</v>
      </c>
      <c r="K352" s="108">
        <v>423</v>
      </c>
      <c r="L352" s="32">
        <f t="shared" si="79"/>
        <v>73.183391003460201</v>
      </c>
      <c r="M352" s="173">
        <v>0</v>
      </c>
    </row>
    <row r="353" spans="2:13" s="59" customFormat="1" ht="19.149999999999999" hidden="1" customHeight="1" outlineLevel="2" x14ac:dyDescent="0.25">
      <c r="B353" s="111" t="s">
        <v>103</v>
      </c>
      <c r="C353" s="112">
        <v>14</v>
      </c>
      <c r="D353" s="108">
        <v>548</v>
      </c>
      <c r="E353" s="108">
        <f t="shared" si="83"/>
        <v>559</v>
      </c>
      <c r="F353" s="158" t="s">
        <v>73</v>
      </c>
      <c r="G353" s="108">
        <v>548</v>
      </c>
      <c r="H353" s="108">
        <v>11</v>
      </c>
      <c r="I353" s="108">
        <v>500</v>
      </c>
      <c r="J353" s="108">
        <f t="shared" si="84"/>
        <v>91.240875912408754</v>
      </c>
      <c r="K353" s="108">
        <v>405</v>
      </c>
      <c r="L353" s="32">
        <f t="shared" si="79"/>
        <v>72.450805008944542</v>
      </c>
      <c r="M353" s="173">
        <v>0</v>
      </c>
    </row>
    <row r="354" spans="2:13" s="59" customFormat="1" ht="19.149999999999999" hidden="1" customHeight="1" outlineLevel="2" x14ac:dyDescent="0.25">
      <c r="B354" s="111" t="s">
        <v>103</v>
      </c>
      <c r="C354" s="112">
        <v>15</v>
      </c>
      <c r="D354" s="108">
        <v>521</v>
      </c>
      <c r="E354" s="108">
        <f t="shared" si="83"/>
        <v>639</v>
      </c>
      <c r="F354" s="170" t="s">
        <v>143</v>
      </c>
      <c r="G354" s="108">
        <v>521</v>
      </c>
      <c r="H354" s="108">
        <v>118</v>
      </c>
      <c r="I354" s="108">
        <v>375</v>
      </c>
      <c r="J354" s="108">
        <f t="shared" si="84"/>
        <v>71.976967370441457</v>
      </c>
      <c r="K354" s="108">
        <v>493</v>
      </c>
      <c r="L354" s="32">
        <f t="shared" si="79"/>
        <v>77.151799687010964</v>
      </c>
      <c r="M354" s="173">
        <v>0</v>
      </c>
    </row>
    <row r="355" spans="2:13" s="59" customFormat="1" ht="19.149999999999999" hidden="1" customHeight="1" outlineLevel="2" x14ac:dyDescent="0.25">
      <c r="B355" s="111" t="s">
        <v>103</v>
      </c>
      <c r="C355" s="112">
        <v>16</v>
      </c>
      <c r="D355" s="108">
        <v>534</v>
      </c>
      <c r="E355" s="108">
        <f t="shared" si="83"/>
        <v>545</v>
      </c>
      <c r="F355" s="170" t="s">
        <v>72</v>
      </c>
      <c r="G355" s="108">
        <v>534</v>
      </c>
      <c r="H355" s="108">
        <v>11</v>
      </c>
      <c r="I355" s="108">
        <v>512</v>
      </c>
      <c r="J355" s="108">
        <f t="shared" si="84"/>
        <v>95.880149812734089</v>
      </c>
      <c r="K355" s="108">
        <v>523</v>
      </c>
      <c r="L355" s="32">
        <f t="shared" si="79"/>
        <v>95.963302752293572</v>
      </c>
      <c r="M355" s="173">
        <v>160</v>
      </c>
    </row>
    <row r="356" spans="2:13" s="59" customFormat="1" ht="19.149999999999999" hidden="1" customHeight="1" outlineLevel="2" x14ac:dyDescent="0.25">
      <c r="B356" s="111" t="s">
        <v>103</v>
      </c>
      <c r="C356" s="112">
        <v>17</v>
      </c>
      <c r="D356" s="108">
        <v>537</v>
      </c>
      <c r="E356" s="108">
        <f t="shared" si="83"/>
        <v>558</v>
      </c>
      <c r="F356" s="170">
        <v>537</v>
      </c>
      <c r="G356" s="108">
        <v>537</v>
      </c>
      <c r="H356" s="108">
        <v>21</v>
      </c>
      <c r="I356" s="108">
        <v>537</v>
      </c>
      <c r="J356" s="108">
        <f t="shared" si="84"/>
        <v>100</v>
      </c>
      <c r="K356" s="108">
        <v>452</v>
      </c>
      <c r="L356" s="32">
        <f t="shared" si="79"/>
        <v>81.003584229390682</v>
      </c>
      <c r="M356" s="173">
        <v>0</v>
      </c>
    </row>
    <row r="357" spans="2:13" s="59" customFormat="1" ht="19.149999999999999" hidden="1" customHeight="1" outlineLevel="2" x14ac:dyDescent="0.25">
      <c r="B357" s="111" t="s">
        <v>103</v>
      </c>
      <c r="C357" s="112">
        <v>18</v>
      </c>
      <c r="D357" s="108">
        <v>502</v>
      </c>
      <c r="E357" s="108">
        <f t="shared" si="83"/>
        <v>514</v>
      </c>
      <c r="F357" s="170" t="s">
        <v>72</v>
      </c>
      <c r="G357" s="108">
        <v>502</v>
      </c>
      <c r="H357" s="108">
        <v>12</v>
      </c>
      <c r="I357" s="108">
        <v>452</v>
      </c>
      <c r="J357" s="108">
        <f t="shared" si="84"/>
        <v>90.039840637450197</v>
      </c>
      <c r="K357" s="108">
        <v>428</v>
      </c>
      <c r="L357" s="32">
        <f t="shared" si="79"/>
        <v>83.268482490272376</v>
      </c>
      <c r="M357" s="173">
        <v>35</v>
      </c>
    </row>
    <row r="358" spans="2:13" s="59" customFormat="1" ht="19.149999999999999" hidden="1" customHeight="1" outlineLevel="2" x14ac:dyDescent="0.25">
      <c r="B358" s="111" t="s">
        <v>103</v>
      </c>
      <c r="C358" s="112">
        <v>19</v>
      </c>
      <c r="D358" s="108">
        <v>549</v>
      </c>
      <c r="E358" s="108">
        <f t="shared" si="83"/>
        <v>563</v>
      </c>
      <c r="F358" s="170" t="s">
        <v>144</v>
      </c>
      <c r="G358" s="108">
        <v>549</v>
      </c>
      <c r="H358" s="108">
        <v>14</v>
      </c>
      <c r="I358" s="108">
        <v>435</v>
      </c>
      <c r="J358" s="108">
        <f t="shared" si="84"/>
        <v>79.234972677595621</v>
      </c>
      <c r="K358" s="108">
        <v>449</v>
      </c>
      <c r="L358" s="32">
        <f t="shared" si="79"/>
        <v>79.751332149200721</v>
      </c>
      <c r="M358" s="173">
        <v>16</v>
      </c>
    </row>
    <row r="359" spans="2:13" s="59" customFormat="1" ht="19.149999999999999" hidden="1" customHeight="1" outlineLevel="2" x14ac:dyDescent="0.25">
      <c r="B359" s="111" t="s">
        <v>103</v>
      </c>
      <c r="C359" s="112">
        <v>20</v>
      </c>
      <c r="D359" s="108">
        <v>541</v>
      </c>
      <c r="E359" s="108">
        <f t="shared" si="83"/>
        <v>555</v>
      </c>
      <c r="F359" s="158" t="s">
        <v>73</v>
      </c>
      <c r="G359" s="108">
        <v>541</v>
      </c>
      <c r="H359" s="108">
        <v>14</v>
      </c>
      <c r="I359" s="108">
        <v>480</v>
      </c>
      <c r="J359" s="108">
        <f t="shared" si="84"/>
        <v>88.724584103512015</v>
      </c>
      <c r="K359" s="108">
        <v>445</v>
      </c>
      <c r="L359" s="32">
        <f t="shared" si="79"/>
        <v>80.180180180180187</v>
      </c>
      <c r="M359" s="173">
        <v>0</v>
      </c>
    </row>
    <row r="360" spans="2:13" s="59" customFormat="1" ht="19.149999999999999" hidden="1" customHeight="1" outlineLevel="2" x14ac:dyDescent="0.25">
      <c r="B360" s="111" t="s">
        <v>103</v>
      </c>
      <c r="C360" s="112" t="s">
        <v>14</v>
      </c>
      <c r="D360" s="104"/>
      <c r="E360" s="104">
        <f>G360+H360</f>
        <v>13</v>
      </c>
      <c r="F360" s="171"/>
      <c r="G360" s="104"/>
      <c r="H360" s="104">
        <v>13</v>
      </c>
      <c r="I360" s="104"/>
      <c r="J360" s="104"/>
      <c r="K360" s="104">
        <v>13</v>
      </c>
      <c r="L360" s="32"/>
      <c r="M360" s="174"/>
    </row>
    <row r="361" spans="2:13" s="59" customFormat="1" ht="19.149999999999999" customHeight="1" outlineLevel="1" collapsed="1" x14ac:dyDescent="0.25">
      <c r="B361" s="113" t="s">
        <v>103</v>
      </c>
      <c r="C361" s="150"/>
      <c r="D361" s="242">
        <f>SUM(D340:D360)</f>
        <v>10595</v>
      </c>
      <c r="E361" s="242">
        <f t="shared" ref="E361:M361" si="85">SUM(E340:E360)</f>
        <v>11076</v>
      </c>
      <c r="F361" s="242">
        <f t="shared" si="85"/>
        <v>537</v>
      </c>
      <c r="G361" s="242">
        <f t="shared" si="85"/>
        <v>10595</v>
      </c>
      <c r="H361" s="242">
        <f t="shared" si="85"/>
        <v>481</v>
      </c>
      <c r="I361" s="242">
        <f t="shared" si="85"/>
        <v>9556</v>
      </c>
      <c r="J361" s="242">
        <f>SUM(J340:J360)/20</f>
        <v>90.321276538316084</v>
      </c>
      <c r="K361" s="242">
        <f t="shared" si="85"/>
        <v>8964</v>
      </c>
      <c r="L361" s="242">
        <f>SUM(L340:L360)/20</f>
        <v>81.35688930069503</v>
      </c>
      <c r="M361" s="246">
        <f t="shared" si="85"/>
        <v>1276</v>
      </c>
    </row>
    <row r="362" spans="2:13" s="59" customFormat="1" ht="19.149999999999999" hidden="1" customHeight="1" outlineLevel="2" thickTop="1" x14ac:dyDescent="0.25">
      <c r="B362" s="111" t="s">
        <v>104</v>
      </c>
      <c r="C362" s="112">
        <v>1</v>
      </c>
      <c r="D362" s="108">
        <v>495</v>
      </c>
      <c r="E362" s="108">
        <f>G362+H362</f>
        <v>505</v>
      </c>
      <c r="F362" s="157" t="s">
        <v>72</v>
      </c>
      <c r="G362" s="108">
        <v>495</v>
      </c>
      <c r="H362" s="108">
        <v>10</v>
      </c>
      <c r="I362" s="108">
        <v>313</v>
      </c>
      <c r="J362" s="108">
        <f>(I362/G362)*100</f>
        <v>63.232323232323232</v>
      </c>
      <c r="K362" s="108">
        <v>313</v>
      </c>
      <c r="L362" s="32">
        <f t="shared" si="79"/>
        <v>61.980198019801982</v>
      </c>
      <c r="M362" s="173">
        <v>0</v>
      </c>
    </row>
    <row r="363" spans="2:13" s="59" customFormat="1" ht="19.149999999999999" hidden="1" customHeight="1" outlineLevel="2" x14ac:dyDescent="0.25">
      <c r="B363" s="111" t="s">
        <v>104</v>
      </c>
      <c r="C363" s="112">
        <v>2</v>
      </c>
      <c r="D363" s="108">
        <v>496</v>
      </c>
      <c r="E363" s="108">
        <f>G363+H363</f>
        <v>506</v>
      </c>
      <c r="F363" s="158" t="s">
        <v>72</v>
      </c>
      <c r="G363" s="108">
        <v>496</v>
      </c>
      <c r="H363" s="108">
        <v>10</v>
      </c>
      <c r="I363" s="108">
        <v>423</v>
      </c>
      <c r="J363" s="108">
        <f>(I363/G363)*100</f>
        <v>85.282258064516128</v>
      </c>
      <c r="K363" s="108">
        <v>404</v>
      </c>
      <c r="L363" s="32">
        <f t="shared" si="79"/>
        <v>79.841897233201593</v>
      </c>
      <c r="M363" s="173">
        <v>25</v>
      </c>
    </row>
    <row r="364" spans="2:13" s="59" customFormat="1" ht="19.149999999999999" hidden="1" customHeight="1" outlineLevel="2" x14ac:dyDescent="0.25">
      <c r="B364" s="111" t="s">
        <v>104</v>
      </c>
      <c r="C364" s="112">
        <v>3</v>
      </c>
      <c r="D364" s="108">
        <v>585</v>
      </c>
      <c r="E364" s="108">
        <f t="shared" ref="E364:E366" si="86">G364+H364</f>
        <v>585</v>
      </c>
      <c r="F364" s="158" t="s">
        <v>73</v>
      </c>
      <c r="G364" s="108">
        <v>585</v>
      </c>
      <c r="H364" s="108">
        <v>0</v>
      </c>
      <c r="I364" s="108">
        <v>233</v>
      </c>
      <c r="J364" s="108">
        <f t="shared" ref="J364:J366" si="87">(I364/G364)*100</f>
        <v>39.82905982905983</v>
      </c>
      <c r="K364" s="108">
        <v>0</v>
      </c>
      <c r="L364" s="32">
        <f t="shared" si="79"/>
        <v>0</v>
      </c>
      <c r="M364" s="173">
        <v>0</v>
      </c>
    </row>
    <row r="365" spans="2:13" s="59" customFormat="1" ht="19.149999999999999" hidden="1" customHeight="1" outlineLevel="2" x14ac:dyDescent="0.25">
      <c r="B365" s="111" t="s">
        <v>104</v>
      </c>
      <c r="C365" s="112">
        <v>4</v>
      </c>
      <c r="D365" s="108">
        <v>584</v>
      </c>
      <c r="E365" s="108">
        <f t="shared" si="86"/>
        <v>597</v>
      </c>
      <c r="F365" s="158" t="s">
        <v>72</v>
      </c>
      <c r="G365" s="108">
        <v>584</v>
      </c>
      <c r="H365" s="108">
        <v>13</v>
      </c>
      <c r="I365" s="108">
        <v>360</v>
      </c>
      <c r="J365" s="108">
        <f t="shared" si="87"/>
        <v>61.643835616438359</v>
      </c>
      <c r="K365" s="108">
        <v>318</v>
      </c>
      <c r="L365" s="32">
        <f t="shared" si="79"/>
        <v>53.266331658291456</v>
      </c>
      <c r="M365" s="173">
        <v>13</v>
      </c>
    </row>
    <row r="366" spans="2:13" s="59" customFormat="1" ht="19.149999999999999" hidden="1" customHeight="1" outlineLevel="2" x14ac:dyDescent="0.25">
      <c r="B366" s="111" t="s">
        <v>104</v>
      </c>
      <c r="C366" s="112">
        <v>5</v>
      </c>
      <c r="D366" s="108">
        <v>506</v>
      </c>
      <c r="E366" s="108">
        <f t="shared" si="86"/>
        <v>506</v>
      </c>
      <c r="F366" s="158" t="s">
        <v>72</v>
      </c>
      <c r="G366" s="108">
        <v>506</v>
      </c>
      <c r="H366" s="108">
        <v>0</v>
      </c>
      <c r="I366" s="108">
        <v>252</v>
      </c>
      <c r="J366" s="108">
        <f t="shared" si="87"/>
        <v>49.802371541501977</v>
      </c>
      <c r="K366" s="108">
        <v>252</v>
      </c>
      <c r="L366" s="32">
        <f t="shared" si="79"/>
        <v>49.802371541501977</v>
      </c>
      <c r="M366" s="173">
        <v>236</v>
      </c>
    </row>
    <row r="367" spans="2:13" s="59" customFormat="1" ht="19.149999999999999" hidden="1" customHeight="1" outlineLevel="2" x14ac:dyDescent="0.25">
      <c r="B367" s="111" t="s">
        <v>104</v>
      </c>
      <c r="C367" s="112" t="s">
        <v>14</v>
      </c>
      <c r="D367" s="104"/>
      <c r="E367" s="104">
        <f>G367+H367</f>
        <v>1</v>
      </c>
      <c r="F367" s="160" t="s">
        <v>72</v>
      </c>
      <c r="G367" s="104"/>
      <c r="H367" s="104">
        <v>1</v>
      </c>
      <c r="I367" s="104"/>
      <c r="J367" s="104"/>
      <c r="K367" s="104">
        <v>1</v>
      </c>
      <c r="L367" s="32"/>
      <c r="M367" s="174"/>
    </row>
    <row r="368" spans="2:13" s="59" customFormat="1" ht="19.149999999999999" customHeight="1" outlineLevel="1" collapsed="1" x14ac:dyDescent="0.25">
      <c r="B368" s="113" t="s">
        <v>152</v>
      </c>
      <c r="C368" s="150"/>
      <c r="D368" s="242">
        <f>SUM(D362:D367)</f>
        <v>2666</v>
      </c>
      <c r="E368" s="242">
        <f t="shared" ref="E368:M368" si="88">SUM(E362:E367)</f>
        <v>2700</v>
      </c>
      <c r="F368" s="242">
        <f t="shared" si="88"/>
        <v>0</v>
      </c>
      <c r="G368" s="242">
        <f t="shared" si="88"/>
        <v>2666</v>
      </c>
      <c r="H368" s="242">
        <f t="shared" si="88"/>
        <v>34</v>
      </c>
      <c r="I368" s="242">
        <f t="shared" si="88"/>
        <v>1581</v>
      </c>
      <c r="J368" s="242">
        <f>SUM(J362:J367)/5</f>
        <v>59.957969656767908</v>
      </c>
      <c r="K368" s="242">
        <f t="shared" si="88"/>
        <v>1288</v>
      </c>
      <c r="L368" s="242">
        <f>SUM(L362:L367)/5</f>
        <v>48.978159690559394</v>
      </c>
      <c r="M368" s="246">
        <f t="shared" si="88"/>
        <v>274</v>
      </c>
    </row>
    <row r="369" spans="2:13" s="59" customFormat="1" ht="19.149999999999999" hidden="1" customHeight="1" outlineLevel="2" x14ac:dyDescent="0.25">
      <c r="B369" s="111" t="s">
        <v>105</v>
      </c>
      <c r="C369" s="112">
        <v>1</v>
      </c>
      <c r="D369" s="108">
        <v>578</v>
      </c>
      <c r="E369" s="108">
        <f>G369+H369</f>
        <v>643</v>
      </c>
      <c r="F369" s="158" t="s">
        <v>73</v>
      </c>
      <c r="G369" s="108">
        <v>578</v>
      </c>
      <c r="H369" s="108">
        <v>65</v>
      </c>
      <c r="I369" s="108">
        <v>578</v>
      </c>
      <c r="J369" s="108">
        <f>(I369/G369)*100</f>
        <v>100</v>
      </c>
      <c r="K369" s="108">
        <v>643</v>
      </c>
      <c r="L369" s="32">
        <f t="shared" si="79"/>
        <v>100</v>
      </c>
      <c r="M369" s="173">
        <v>0</v>
      </c>
    </row>
    <row r="370" spans="2:13" s="59" customFormat="1" ht="19.149999999999999" hidden="1" customHeight="1" outlineLevel="2" x14ac:dyDescent="0.25">
      <c r="B370" s="111" t="s">
        <v>105</v>
      </c>
      <c r="C370" s="112">
        <v>2</v>
      </c>
      <c r="D370" s="108">
        <v>749</v>
      </c>
      <c r="E370" s="108">
        <f>G370+H370</f>
        <v>749</v>
      </c>
      <c r="F370" s="158" t="s">
        <v>72</v>
      </c>
      <c r="G370" s="108">
        <v>749</v>
      </c>
      <c r="H370" s="108">
        <v>0</v>
      </c>
      <c r="I370" s="108">
        <v>749</v>
      </c>
      <c r="J370" s="108">
        <f>(I370/G370)*100</f>
        <v>100</v>
      </c>
      <c r="K370" s="108">
        <v>719</v>
      </c>
      <c r="L370" s="32">
        <f t="shared" si="79"/>
        <v>95.994659546061413</v>
      </c>
      <c r="M370" s="173">
        <v>200</v>
      </c>
    </row>
    <row r="371" spans="2:13" s="59" customFormat="1" ht="19.149999999999999" hidden="1" customHeight="1" outlineLevel="2" x14ac:dyDescent="0.25">
      <c r="B371" s="111" t="s">
        <v>105</v>
      </c>
      <c r="C371" s="112">
        <v>3</v>
      </c>
      <c r="D371" s="108">
        <v>627</v>
      </c>
      <c r="E371" s="108">
        <f t="shared" ref="E371:E372" si="89">G371+H371</f>
        <v>641</v>
      </c>
      <c r="F371" s="158" t="s">
        <v>72</v>
      </c>
      <c r="G371" s="108">
        <v>627</v>
      </c>
      <c r="H371" s="108">
        <v>14</v>
      </c>
      <c r="I371" s="108">
        <v>496</v>
      </c>
      <c r="J371" s="108">
        <f t="shared" ref="J371:J372" si="90">(I371/G371)*100</f>
        <v>79.106858054226464</v>
      </c>
      <c r="K371" s="108">
        <v>510</v>
      </c>
      <c r="L371" s="32">
        <f t="shared" si="79"/>
        <v>79.563182527301095</v>
      </c>
      <c r="M371" s="173">
        <v>0</v>
      </c>
    </row>
    <row r="372" spans="2:13" s="59" customFormat="1" ht="19.149999999999999" hidden="1" customHeight="1" outlineLevel="2" x14ac:dyDescent="0.25">
      <c r="B372" s="111" t="s">
        <v>105</v>
      </c>
      <c r="C372" s="112">
        <v>4</v>
      </c>
      <c r="D372" s="108">
        <v>555</v>
      </c>
      <c r="E372" s="108">
        <f t="shared" si="89"/>
        <v>574</v>
      </c>
      <c r="F372" s="158" t="s">
        <v>73</v>
      </c>
      <c r="G372" s="108">
        <v>555</v>
      </c>
      <c r="H372" s="108">
        <v>19</v>
      </c>
      <c r="I372" s="108">
        <v>497</v>
      </c>
      <c r="J372" s="108">
        <f t="shared" si="90"/>
        <v>89.549549549549539</v>
      </c>
      <c r="K372" s="108">
        <v>491</v>
      </c>
      <c r="L372" s="32">
        <f t="shared" si="79"/>
        <v>85.540069686411144</v>
      </c>
      <c r="M372" s="173">
        <v>0</v>
      </c>
    </row>
    <row r="373" spans="2:13" s="59" customFormat="1" ht="19.149999999999999" hidden="1" customHeight="1" outlineLevel="2" x14ac:dyDescent="0.25">
      <c r="B373" s="111" t="s">
        <v>105</v>
      </c>
      <c r="C373" s="112" t="s">
        <v>14</v>
      </c>
      <c r="D373" s="104"/>
      <c r="E373" s="104"/>
      <c r="F373" s="160"/>
      <c r="G373" s="104"/>
      <c r="H373" s="104"/>
      <c r="I373" s="104"/>
      <c r="J373" s="104"/>
      <c r="K373" s="104">
        <f>678-112-20-400</f>
        <v>146</v>
      </c>
      <c r="L373" s="32"/>
      <c r="M373" s="174"/>
    </row>
    <row r="374" spans="2:13" s="59" customFormat="1" ht="19.149999999999999" customHeight="1" outlineLevel="1" collapsed="1" thickBot="1" x14ac:dyDescent="0.3">
      <c r="B374" s="121" t="s">
        <v>105</v>
      </c>
      <c r="C374" s="155"/>
      <c r="D374" s="244">
        <f>SUM(D369:D373)</f>
        <v>2509</v>
      </c>
      <c r="E374" s="244">
        <f t="shared" ref="E374:M374" si="91">SUM(E369:E373)</f>
        <v>2607</v>
      </c>
      <c r="F374" s="244">
        <f t="shared" si="91"/>
        <v>0</v>
      </c>
      <c r="G374" s="244">
        <f t="shared" si="91"/>
        <v>2509</v>
      </c>
      <c r="H374" s="244">
        <f t="shared" si="91"/>
        <v>98</v>
      </c>
      <c r="I374" s="244">
        <f t="shared" si="91"/>
        <v>2320</v>
      </c>
      <c r="J374" s="244">
        <f>SUM(J369:J373)/4</f>
        <v>92.16410190094399</v>
      </c>
      <c r="K374" s="244">
        <f t="shared" si="91"/>
        <v>2509</v>
      </c>
      <c r="L374" s="244">
        <f>SUM(L369:L373)/4</f>
        <v>90.274477939943409</v>
      </c>
      <c r="M374" s="249">
        <f t="shared" si="91"/>
        <v>200</v>
      </c>
    </row>
    <row r="375" spans="2:13" ht="25.15" customHeight="1" thickTop="1" thickBot="1" x14ac:dyDescent="0.3">
      <c r="B375" s="26" t="s">
        <v>149</v>
      </c>
      <c r="C375" s="56"/>
      <c r="D375" s="37">
        <f t="shared" ref="D375:M375" si="92">SUM(D374,D368,D361,D339,D334,D323,D315,D306,D297,D288,D282,D275,D258,D246,D232,D227,D220,D206,D163,D141,D132,D121,D104,D98,D72,D61,D46,D42,D33,D29,D25,D15)</f>
        <v>156808</v>
      </c>
      <c r="E375" s="37">
        <f t="shared" si="92"/>
        <v>165337</v>
      </c>
      <c r="F375" s="37">
        <f t="shared" si="92"/>
        <v>537</v>
      </c>
      <c r="G375" s="37">
        <f t="shared" si="92"/>
        <v>156808</v>
      </c>
      <c r="H375" s="37">
        <f t="shared" si="92"/>
        <v>8529</v>
      </c>
      <c r="I375" s="37">
        <f t="shared" si="92"/>
        <v>133563</v>
      </c>
      <c r="J375" s="252">
        <f>(J15+J25+J29+J33+J42+J46+J61+J72+J98+J104+J121+J132+J141+J163+J206+J220+J227+J232+J246+J258+J275+J282+J288+J297+J306+J315+J323+J334+J339+J361+J368+J374)/32</f>
        <v>84.525326870450243</v>
      </c>
      <c r="K375" s="37">
        <f t="shared" si="92"/>
        <v>129791</v>
      </c>
      <c r="L375" s="252">
        <f>(L15+L25+L29+L33+L42+L46+L61+L72+L98+L104+L121+L132+L141+L163+L206+L220+L227+L232+L246+L258+L275+L282+L288+L297+L306+L315+L323+L334+L339+L361+L368+L374)/32</f>
        <v>78.756281481966781</v>
      </c>
      <c r="M375" s="39">
        <f t="shared" si="92"/>
        <v>17998</v>
      </c>
    </row>
    <row r="376" spans="2:13" ht="15.75" thickTop="1" x14ac:dyDescent="0.25"/>
    <row r="377" spans="2:13" x14ac:dyDescent="0.25">
      <c r="H377" s="47"/>
      <c r="I377" s="53"/>
      <c r="J377" s="236">
        <v>263.20400000000001</v>
      </c>
      <c r="K377" s="236">
        <f>K375*J377</f>
        <v>34161510.364</v>
      </c>
      <c r="L377" s="235"/>
    </row>
    <row r="378" spans="2:13" x14ac:dyDescent="0.25">
      <c r="E378" s="89"/>
      <c r="H378" s="47"/>
    </row>
    <row r="379" spans="2:13" x14ac:dyDescent="0.25">
      <c r="E379" s="89"/>
    </row>
    <row r="380" spans="2:13" x14ac:dyDescent="0.25">
      <c r="E380" s="89"/>
    </row>
    <row r="381" spans="2:13" x14ac:dyDescent="0.25">
      <c r="E381" s="89"/>
    </row>
    <row r="382" spans="2:13" x14ac:dyDescent="0.25">
      <c r="E382" s="89"/>
    </row>
    <row r="383" spans="2:13" x14ac:dyDescent="0.25">
      <c r="F383">
        <f>SUBTOTAL(9,F378:F382)</f>
        <v>0</v>
      </c>
    </row>
  </sheetData>
  <mergeCells count="16">
    <mergeCell ref="K7:K10"/>
    <mergeCell ref="E1:M1"/>
    <mergeCell ref="E2:M2"/>
    <mergeCell ref="E3:M3"/>
    <mergeCell ref="E5:G5"/>
    <mergeCell ref="G7:G10"/>
    <mergeCell ref="M7:M10"/>
    <mergeCell ref="H7:H10"/>
    <mergeCell ref="I7:I10"/>
    <mergeCell ref="J7:J10"/>
    <mergeCell ref="L7:L10"/>
    <mergeCell ref="B7:B10"/>
    <mergeCell ref="C7:C10"/>
    <mergeCell ref="D7:D10"/>
    <mergeCell ref="E7:E10"/>
    <mergeCell ref="F7:F8"/>
  </mergeCells>
  <pageMargins left="0.7" right="0.7" top="0.75" bottom="0.75" header="0.3" footer="0.3"/>
  <pageSetup orientation="portrait" r:id="rId1"/>
  <ignoredErrors>
    <ignoredError sqref="E16:E23 E26:E28 E362:E367 E340:E360 E335:E338 E324:E333 E316:E322 E307:E314 E298:E305 E289 E259:E273 E233:E244 E228:E231 E142:E161 E122:E130 E99:E102 E73:E97 E47:E59 E30:E32 E283:E287 E276:E280 E247:E257 E221:E226 E207:E218 E164:E204 E133:E140 E105:E120 E62:E71 E295:E296 E291:E293 E43:E45 E29 E46 E294 E297 E72 E121 E141 E205:E206 E219:E220 E227 E258 E281:E282 E288 E33:E42 E60:E61 E98 E103:E104 E131:E132 E162:E163 E232 E245:E246 E274:E275 E290 E306 E315 E323 E334 E339 E361 E368:E374 J369:J373 J362:J367 J340:J360 J335:J338 J324:J333 J316:J322 J307:J314 J298:J305 J289:J296 J283:J287 J276:J281 J259:J274 J247:J257 J233:J245 J228:J231 J207:J218 J164:J205 J142:J162 J133:J140 J122:J131 J105:J120 J99:J103 J73:J97 J62:J71 J47:J60 J43:J45 J34:J41 J30:J32 J26:J28 J221:J226 J16:J24 J15 J25 J227 J29 J33 J42 J46 J61 J72 J98 J104 J121 J132 J141 J163 J206 J219:J220 J232 J246 J258 J275 J282 J288 J297 J306 J315 J323 J334 J339 J361 J368 J374:J375 L15:L375 K15:K375" formula="1"/>
  </ignoredErrors>
  <drawing r:id="rId2"/>
  <legacyDrawing r:id="rId3"/>
  <oleObjects>
    <mc:AlternateContent xmlns:mc="http://schemas.openxmlformats.org/markup-compatibility/2006">
      <mc:Choice Requires="x14">
        <oleObject progId="CorelDraw.Gráfico.9" shapeId="25601" r:id="rId4">
          <objectPr defaultSize="0" autoPict="0" r:id="rId5">
            <anchor moveWithCells="1" sizeWithCells="1">
              <from>
                <xdr:col>11</xdr:col>
                <xdr:colOff>0</xdr:colOff>
                <xdr:row>1</xdr:row>
                <xdr:rowOff>0</xdr:rowOff>
              </from>
              <to>
                <xdr:col>11</xdr:col>
                <xdr:colOff>0</xdr:colOff>
                <xdr:row>1</xdr:row>
                <xdr:rowOff>0</xdr:rowOff>
              </to>
            </anchor>
          </objectPr>
        </oleObject>
      </mc:Choice>
      <mc:Fallback>
        <oleObject progId="CorelDraw.Gráfico.9" shapeId="25601" r:id="rId4"/>
      </mc:Fallback>
    </mc:AlternateContent>
    <mc:AlternateContent xmlns:mc="http://schemas.openxmlformats.org/markup-compatibility/2006">
      <mc:Choice Requires="x14">
        <oleObject progId="CorelDraw.Gráfico.9" shapeId="25602" r:id="rId6">
          <objectPr defaultSize="0" autoPict="0" r:id="rId5">
            <anchor moveWithCells="1" sizeWithCells="1">
              <from>
                <xdr:col>11</xdr:col>
                <xdr:colOff>0</xdr:colOff>
                <xdr:row>1</xdr:row>
                <xdr:rowOff>0</xdr:rowOff>
              </from>
              <to>
                <xdr:col>11</xdr:col>
                <xdr:colOff>0</xdr:colOff>
                <xdr:row>1</xdr:row>
                <xdr:rowOff>0</xdr:rowOff>
              </to>
            </anchor>
          </objectPr>
        </oleObject>
      </mc:Choice>
      <mc:Fallback>
        <oleObject progId="CorelDraw.Gráfico.9" shapeId="25602" r:id="rId6"/>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B1:N384"/>
  <sheetViews>
    <sheetView showGridLines="0" topLeftCell="A33" zoomScale="60" zoomScaleNormal="60" workbookViewId="0">
      <selection activeCell="K379" sqref="K379"/>
    </sheetView>
  </sheetViews>
  <sheetFormatPr baseColWidth="10" defaultRowHeight="15" outlineLevelRow="2" x14ac:dyDescent="0.25"/>
  <cols>
    <col min="1" max="1" width="2.7109375" customWidth="1"/>
    <col min="2" max="2" width="25.7109375" customWidth="1"/>
    <col min="3" max="3" width="0" hidden="1" customWidth="1"/>
    <col min="4" max="4" width="14.7109375" style="16" customWidth="1"/>
    <col min="5" max="5" width="17.28515625" customWidth="1"/>
    <col min="6" max="6" width="14.42578125" hidden="1" customWidth="1"/>
    <col min="7" max="7" width="18.85546875" customWidth="1"/>
    <col min="8" max="8" width="18.140625" customWidth="1"/>
    <col min="9" max="9" width="18.85546875" customWidth="1"/>
    <col min="10" max="10" width="18.140625" customWidth="1"/>
    <col min="11" max="11" width="19" customWidth="1"/>
    <col min="12" max="12" width="17.85546875" style="16" customWidth="1"/>
    <col min="13" max="13" width="15" customWidth="1"/>
    <col min="14" max="14" width="17.7109375" customWidth="1"/>
  </cols>
  <sheetData>
    <row r="1" spans="2:14" ht="15.75" hidden="1" customHeight="1" x14ac:dyDescent="0.25">
      <c r="D1" s="17"/>
      <c r="E1" s="297" t="s">
        <v>10</v>
      </c>
      <c r="F1" s="297"/>
      <c r="G1" s="297"/>
      <c r="H1" s="297"/>
      <c r="I1" s="297"/>
      <c r="J1" s="297"/>
      <c r="K1" s="297"/>
      <c r="L1" s="297"/>
      <c r="M1" s="297"/>
      <c r="N1" s="297"/>
    </row>
    <row r="2" spans="2:14" ht="15" hidden="1" customHeight="1" x14ac:dyDescent="0.25">
      <c r="D2" s="18"/>
      <c r="E2" s="298" t="s">
        <v>54</v>
      </c>
      <c r="F2" s="298"/>
      <c r="G2" s="298"/>
      <c r="H2" s="298"/>
      <c r="I2" s="298"/>
      <c r="J2" s="298"/>
      <c r="K2" s="298"/>
      <c r="L2" s="298"/>
      <c r="M2" s="298"/>
      <c r="N2" s="298"/>
    </row>
    <row r="3" spans="2:14" ht="14.45" hidden="1" customHeight="1" x14ac:dyDescent="0.25">
      <c r="D3" s="19"/>
      <c r="E3" s="299" t="s">
        <v>51</v>
      </c>
      <c r="F3" s="299"/>
      <c r="G3" s="299"/>
      <c r="H3" s="299"/>
      <c r="I3" s="299"/>
      <c r="J3" s="299"/>
      <c r="K3" s="299"/>
      <c r="L3" s="299"/>
      <c r="M3" s="299"/>
      <c r="N3" s="299"/>
    </row>
    <row r="4" spans="2:14" ht="15" hidden="1" customHeight="1" x14ac:dyDescent="0.25">
      <c r="C4" s="1"/>
      <c r="D4" s="15"/>
      <c r="E4" s="1"/>
      <c r="F4" s="1"/>
      <c r="G4" s="1"/>
      <c r="H4" s="1"/>
      <c r="I4" s="1"/>
      <c r="J4" s="1"/>
      <c r="K4" s="1"/>
      <c r="L4" s="15"/>
      <c r="M4" s="1"/>
      <c r="N4" s="1"/>
    </row>
    <row r="5" spans="2:14" ht="15" hidden="1" customHeight="1" x14ac:dyDescent="0.25">
      <c r="C5" s="14"/>
      <c r="D5" s="20"/>
      <c r="E5" s="304"/>
      <c r="F5" s="304"/>
      <c r="G5" s="304"/>
      <c r="H5" s="2"/>
      <c r="I5" s="2"/>
      <c r="K5" s="22" t="s">
        <v>1</v>
      </c>
      <c r="L5" s="241"/>
      <c r="M5" s="13">
        <v>43349</v>
      </c>
      <c r="N5" s="8"/>
    </row>
    <row r="6" spans="2:14" ht="6" customHeight="1" thickBot="1" x14ac:dyDescent="0.3"/>
    <row r="7" spans="2:14" s="64" customFormat="1" ht="19.899999999999999" customHeight="1" thickTop="1" x14ac:dyDescent="0.25">
      <c r="B7" s="288" t="s">
        <v>75</v>
      </c>
      <c r="C7" s="288" t="s">
        <v>2</v>
      </c>
      <c r="D7" s="291" t="s">
        <v>3</v>
      </c>
      <c r="E7" s="291" t="s">
        <v>64</v>
      </c>
      <c r="F7" s="294" t="s">
        <v>4</v>
      </c>
      <c r="G7" s="291" t="s">
        <v>65</v>
      </c>
      <c r="H7" s="291" t="s">
        <v>66</v>
      </c>
      <c r="I7" s="301" t="s">
        <v>67</v>
      </c>
      <c r="J7" s="291" t="s">
        <v>13</v>
      </c>
      <c r="K7" s="291" t="s">
        <v>68</v>
      </c>
      <c r="L7" s="291" t="s">
        <v>167</v>
      </c>
      <c r="M7" s="301" t="s">
        <v>69</v>
      </c>
      <c r="N7" s="305" t="s">
        <v>166</v>
      </c>
    </row>
    <row r="8" spans="2:14" s="64" customFormat="1" ht="19.899999999999999" customHeight="1" outlineLevel="1" x14ac:dyDescent="0.25">
      <c r="B8" s="289"/>
      <c r="C8" s="289"/>
      <c r="D8" s="292"/>
      <c r="E8" s="292"/>
      <c r="F8" s="295"/>
      <c r="G8" s="292"/>
      <c r="H8" s="292"/>
      <c r="I8" s="302"/>
      <c r="J8" s="292"/>
      <c r="K8" s="292"/>
      <c r="L8" s="292"/>
      <c r="M8" s="302"/>
      <c r="N8" s="306"/>
    </row>
    <row r="9" spans="2:14" s="64" customFormat="1" ht="19.899999999999999" customHeight="1" outlineLevel="1" x14ac:dyDescent="0.25">
      <c r="B9" s="289"/>
      <c r="C9" s="289"/>
      <c r="D9" s="292"/>
      <c r="E9" s="292"/>
      <c r="F9" s="131" t="s">
        <v>5</v>
      </c>
      <c r="G9" s="292"/>
      <c r="H9" s="292"/>
      <c r="I9" s="302"/>
      <c r="J9" s="292"/>
      <c r="K9" s="292"/>
      <c r="L9" s="292"/>
      <c r="M9" s="302"/>
      <c r="N9" s="306"/>
    </row>
    <row r="10" spans="2:14" s="64" customFormat="1" ht="19.899999999999999" customHeight="1" outlineLevel="1" thickBot="1" x14ac:dyDescent="0.3">
      <c r="B10" s="290"/>
      <c r="C10" s="290"/>
      <c r="D10" s="293"/>
      <c r="E10" s="293"/>
      <c r="F10" s="132" t="s">
        <v>6</v>
      </c>
      <c r="G10" s="293"/>
      <c r="H10" s="293"/>
      <c r="I10" s="303"/>
      <c r="J10" s="293"/>
      <c r="K10" s="293"/>
      <c r="L10" s="293"/>
      <c r="M10" s="303"/>
      <c r="N10" s="307"/>
    </row>
    <row r="11" spans="2:14" ht="19.149999999999999" hidden="1" customHeight="1" outlineLevel="2" thickTop="1" x14ac:dyDescent="0.25">
      <c r="B11" s="46" t="s">
        <v>106</v>
      </c>
      <c r="C11" s="49">
        <v>1</v>
      </c>
      <c r="D11" s="45">
        <v>488</v>
      </c>
      <c r="E11" s="45">
        <f t="shared" ref="E11:E41" si="0">G11+H11</f>
        <v>498</v>
      </c>
      <c r="F11" s="45" t="s">
        <v>73</v>
      </c>
      <c r="G11" s="45">
        <v>488</v>
      </c>
      <c r="H11" s="45">
        <v>10</v>
      </c>
      <c r="I11" s="45">
        <v>481</v>
      </c>
      <c r="J11" s="45">
        <f t="shared" ref="J11:J31" si="1">(I11/G11)*100</f>
        <v>98.565573770491795</v>
      </c>
      <c r="K11" s="45">
        <v>452</v>
      </c>
      <c r="L11" s="129">
        <f>(K11/E11)*100</f>
        <v>90.763052208835333</v>
      </c>
      <c r="M11" s="177">
        <v>61</v>
      </c>
      <c r="N11" s="61">
        <v>0</v>
      </c>
    </row>
    <row r="12" spans="2:14" ht="19.149999999999999" hidden="1" customHeight="1" outlineLevel="2" x14ac:dyDescent="0.25">
      <c r="B12" s="33" t="s">
        <v>106</v>
      </c>
      <c r="C12" s="34">
        <v>2</v>
      </c>
      <c r="D12" s="31">
        <v>524</v>
      </c>
      <c r="E12" s="31">
        <f t="shared" si="0"/>
        <v>539</v>
      </c>
      <c r="F12" s="31" t="s">
        <v>72</v>
      </c>
      <c r="G12" s="31">
        <v>524</v>
      </c>
      <c r="H12" s="31">
        <v>15</v>
      </c>
      <c r="I12" s="31">
        <v>485</v>
      </c>
      <c r="J12" s="31">
        <f t="shared" si="1"/>
        <v>92.55725190839695</v>
      </c>
      <c r="K12" s="31">
        <v>500</v>
      </c>
      <c r="L12" s="32">
        <f t="shared" ref="L12:L75" si="2">(K12/E12)*100</f>
        <v>92.764378478664185</v>
      </c>
      <c r="M12" s="178">
        <v>0</v>
      </c>
      <c r="N12" s="62">
        <v>0</v>
      </c>
    </row>
    <row r="13" spans="2:14" ht="19.149999999999999" hidden="1" customHeight="1" outlineLevel="2" x14ac:dyDescent="0.25">
      <c r="B13" s="33" t="s">
        <v>106</v>
      </c>
      <c r="C13" s="34">
        <v>3</v>
      </c>
      <c r="D13" s="31">
        <v>586</v>
      </c>
      <c r="E13" s="31">
        <f t="shared" si="0"/>
        <v>586</v>
      </c>
      <c r="F13" s="31" t="s">
        <v>72</v>
      </c>
      <c r="G13" s="31">
        <v>586</v>
      </c>
      <c r="H13" s="31">
        <v>0</v>
      </c>
      <c r="I13" s="31">
        <v>525</v>
      </c>
      <c r="J13" s="31">
        <f t="shared" si="1"/>
        <v>89.590443686006822</v>
      </c>
      <c r="K13" s="31">
        <v>525</v>
      </c>
      <c r="L13" s="32">
        <f t="shared" si="2"/>
        <v>89.590443686006822</v>
      </c>
      <c r="M13" s="178">
        <v>88</v>
      </c>
      <c r="N13" s="62">
        <v>0</v>
      </c>
    </row>
    <row r="14" spans="2:14" ht="19.149999999999999" hidden="1" customHeight="1" outlineLevel="2" x14ac:dyDescent="0.25">
      <c r="B14" s="33" t="s">
        <v>106</v>
      </c>
      <c r="C14" s="40" t="s">
        <v>14</v>
      </c>
      <c r="D14" s="32"/>
      <c r="E14" s="32"/>
      <c r="F14" s="32"/>
      <c r="G14" s="32"/>
      <c r="H14" s="32"/>
      <c r="I14" s="32"/>
      <c r="J14" s="32"/>
      <c r="K14" s="32"/>
      <c r="L14" s="32"/>
      <c r="M14" s="179"/>
      <c r="N14" s="63"/>
    </row>
    <row r="15" spans="2:14" ht="19.149999999999999" customHeight="1" outlineLevel="1" collapsed="1" thickTop="1" x14ac:dyDescent="0.25">
      <c r="B15" s="143" t="s">
        <v>106</v>
      </c>
      <c r="C15" s="144"/>
      <c r="D15" s="253">
        <f>SUM(D11:D14)</f>
        <v>1598</v>
      </c>
      <c r="E15" s="253">
        <f t="shared" ref="E15:N15" si="3">SUM(E11:E14)</f>
        <v>1623</v>
      </c>
      <c r="F15" s="253">
        <f t="shared" si="3"/>
        <v>0</v>
      </c>
      <c r="G15" s="253">
        <f t="shared" si="3"/>
        <v>1598</v>
      </c>
      <c r="H15" s="253">
        <f t="shared" si="3"/>
        <v>25</v>
      </c>
      <c r="I15" s="253">
        <f t="shared" si="3"/>
        <v>1491</v>
      </c>
      <c r="J15" s="242">
        <f>SUM(J11:J14)/3</f>
        <v>93.571089788298522</v>
      </c>
      <c r="K15" s="253">
        <f t="shared" si="3"/>
        <v>1477</v>
      </c>
      <c r="L15" s="242">
        <f>SUM(L11:L14)/3</f>
        <v>91.039291457835461</v>
      </c>
      <c r="M15" s="253">
        <f t="shared" si="3"/>
        <v>149</v>
      </c>
      <c r="N15" s="246">
        <f t="shared" si="3"/>
        <v>0</v>
      </c>
    </row>
    <row r="16" spans="2:14" ht="19.149999999999999" hidden="1" customHeight="1" outlineLevel="2" x14ac:dyDescent="0.25">
      <c r="B16" s="106" t="s">
        <v>70</v>
      </c>
      <c r="C16" s="107">
        <v>1</v>
      </c>
      <c r="D16" s="108">
        <v>563</v>
      </c>
      <c r="E16" s="108">
        <f t="shared" si="0"/>
        <v>797</v>
      </c>
      <c r="F16" s="108" t="s">
        <v>74</v>
      </c>
      <c r="G16" s="108">
        <v>563</v>
      </c>
      <c r="H16" s="108">
        <v>234</v>
      </c>
      <c r="I16" s="108">
        <v>563</v>
      </c>
      <c r="J16" s="108">
        <f t="shared" si="1"/>
        <v>100</v>
      </c>
      <c r="K16" s="108">
        <v>759</v>
      </c>
      <c r="L16" s="32">
        <f t="shared" si="2"/>
        <v>95.232120451693845</v>
      </c>
      <c r="M16" s="180">
        <v>69</v>
      </c>
      <c r="N16" s="159">
        <v>0</v>
      </c>
    </row>
    <row r="17" spans="2:14" ht="19.149999999999999" hidden="1" customHeight="1" outlineLevel="2" x14ac:dyDescent="0.25">
      <c r="B17" s="106" t="s">
        <v>70</v>
      </c>
      <c r="C17" s="107">
        <v>2</v>
      </c>
      <c r="D17" s="108">
        <v>596</v>
      </c>
      <c r="E17" s="108">
        <f t="shared" si="0"/>
        <v>608</v>
      </c>
      <c r="F17" s="108" t="s">
        <v>73</v>
      </c>
      <c r="G17" s="108">
        <v>596</v>
      </c>
      <c r="H17" s="108">
        <v>12</v>
      </c>
      <c r="I17" s="108">
        <v>541</v>
      </c>
      <c r="J17" s="108">
        <f t="shared" si="1"/>
        <v>90.771812080536918</v>
      </c>
      <c r="K17" s="108">
        <v>547</v>
      </c>
      <c r="L17" s="32">
        <f t="shared" si="2"/>
        <v>89.967105263157904</v>
      </c>
      <c r="M17" s="180">
        <v>0</v>
      </c>
      <c r="N17" s="159">
        <v>0</v>
      </c>
    </row>
    <row r="18" spans="2:14" ht="19.149999999999999" hidden="1" customHeight="1" outlineLevel="2" x14ac:dyDescent="0.25">
      <c r="B18" s="106" t="s">
        <v>70</v>
      </c>
      <c r="C18" s="107">
        <v>3</v>
      </c>
      <c r="D18" s="108">
        <v>575</v>
      </c>
      <c r="E18" s="108">
        <f t="shared" si="0"/>
        <v>575</v>
      </c>
      <c r="F18" s="108" t="s">
        <v>72</v>
      </c>
      <c r="G18" s="108">
        <v>575</v>
      </c>
      <c r="H18" s="108">
        <v>0</v>
      </c>
      <c r="I18" s="108">
        <v>575</v>
      </c>
      <c r="J18" s="108">
        <f t="shared" si="1"/>
        <v>100</v>
      </c>
      <c r="K18" s="108">
        <v>567</v>
      </c>
      <c r="L18" s="32">
        <f t="shared" si="2"/>
        <v>98.608695652173921</v>
      </c>
      <c r="M18" s="180">
        <v>0</v>
      </c>
      <c r="N18" s="159">
        <v>0</v>
      </c>
    </row>
    <row r="19" spans="2:14" ht="19.149999999999999" hidden="1" customHeight="1" outlineLevel="2" x14ac:dyDescent="0.25">
      <c r="B19" s="106" t="s">
        <v>70</v>
      </c>
      <c r="C19" s="107">
        <v>4</v>
      </c>
      <c r="D19" s="108">
        <v>623</v>
      </c>
      <c r="E19" s="108">
        <f t="shared" si="0"/>
        <v>623</v>
      </c>
      <c r="F19" s="108" t="s">
        <v>73</v>
      </c>
      <c r="G19" s="108">
        <v>623</v>
      </c>
      <c r="H19" s="108">
        <v>0</v>
      </c>
      <c r="I19" s="108">
        <v>600</v>
      </c>
      <c r="J19" s="108">
        <f t="shared" si="1"/>
        <v>96.30818619582665</v>
      </c>
      <c r="K19" s="108">
        <v>600</v>
      </c>
      <c r="L19" s="32">
        <f t="shared" si="2"/>
        <v>96.30818619582665</v>
      </c>
      <c r="M19" s="180">
        <v>58</v>
      </c>
      <c r="N19" s="159">
        <v>0</v>
      </c>
    </row>
    <row r="20" spans="2:14" ht="19.149999999999999" hidden="1" customHeight="1" outlineLevel="2" x14ac:dyDescent="0.25">
      <c r="B20" s="106" t="s">
        <v>70</v>
      </c>
      <c r="C20" s="107">
        <v>5</v>
      </c>
      <c r="D20" s="108">
        <v>594</v>
      </c>
      <c r="E20" s="108">
        <f t="shared" si="0"/>
        <v>594</v>
      </c>
      <c r="F20" s="108" t="s">
        <v>72</v>
      </c>
      <c r="G20" s="108">
        <v>594</v>
      </c>
      <c r="H20" s="108">
        <v>0</v>
      </c>
      <c r="I20" s="108">
        <v>480</v>
      </c>
      <c r="J20" s="108">
        <f t="shared" si="1"/>
        <v>80.808080808080803</v>
      </c>
      <c r="K20" s="108">
        <v>480</v>
      </c>
      <c r="L20" s="32">
        <f t="shared" si="2"/>
        <v>80.808080808080803</v>
      </c>
      <c r="M20" s="180">
        <v>0</v>
      </c>
      <c r="N20" s="159">
        <v>0</v>
      </c>
    </row>
    <row r="21" spans="2:14" ht="19.149999999999999" hidden="1" customHeight="1" outlineLevel="2" x14ac:dyDescent="0.25">
      <c r="B21" s="106" t="s">
        <v>70</v>
      </c>
      <c r="C21" s="107">
        <v>6</v>
      </c>
      <c r="D21" s="108">
        <v>603</v>
      </c>
      <c r="E21" s="108">
        <f t="shared" si="0"/>
        <v>603</v>
      </c>
      <c r="F21" s="108" t="s">
        <v>73</v>
      </c>
      <c r="G21" s="108">
        <v>603</v>
      </c>
      <c r="H21" s="108">
        <v>0</v>
      </c>
      <c r="I21" s="108">
        <v>603</v>
      </c>
      <c r="J21" s="108">
        <f t="shared" si="1"/>
        <v>100</v>
      </c>
      <c r="K21" s="108">
        <v>540</v>
      </c>
      <c r="L21" s="32">
        <f t="shared" si="2"/>
        <v>89.552238805970148</v>
      </c>
      <c r="M21" s="180">
        <v>75</v>
      </c>
      <c r="N21" s="159">
        <v>0</v>
      </c>
    </row>
    <row r="22" spans="2:14" ht="19.149999999999999" hidden="1" customHeight="1" outlineLevel="2" x14ac:dyDescent="0.25">
      <c r="B22" s="106" t="s">
        <v>70</v>
      </c>
      <c r="C22" s="107">
        <v>7</v>
      </c>
      <c r="D22" s="108">
        <v>557</v>
      </c>
      <c r="E22" s="108">
        <f t="shared" si="0"/>
        <v>568</v>
      </c>
      <c r="F22" s="108" t="s">
        <v>72</v>
      </c>
      <c r="G22" s="108">
        <v>557</v>
      </c>
      <c r="H22" s="108">
        <v>11</v>
      </c>
      <c r="I22" s="108">
        <v>557</v>
      </c>
      <c r="J22" s="108">
        <f t="shared" si="1"/>
        <v>100</v>
      </c>
      <c r="K22" s="108">
        <v>566</v>
      </c>
      <c r="L22" s="32">
        <f t="shared" si="2"/>
        <v>99.647887323943664</v>
      </c>
      <c r="M22" s="180">
        <v>0</v>
      </c>
      <c r="N22" s="159">
        <v>300</v>
      </c>
    </row>
    <row r="23" spans="2:14" ht="19.149999999999999" hidden="1" customHeight="1" outlineLevel="2" x14ac:dyDescent="0.25">
      <c r="B23" s="106" t="s">
        <v>70</v>
      </c>
      <c r="C23" s="107">
        <v>8</v>
      </c>
      <c r="D23" s="108">
        <v>590</v>
      </c>
      <c r="E23" s="108">
        <f t="shared" si="0"/>
        <v>615</v>
      </c>
      <c r="F23" s="108" t="s">
        <v>73</v>
      </c>
      <c r="G23" s="108">
        <v>590</v>
      </c>
      <c r="H23" s="108">
        <v>25</v>
      </c>
      <c r="I23" s="108">
        <v>571</v>
      </c>
      <c r="J23" s="108">
        <f t="shared" si="1"/>
        <v>96.779661016949149</v>
      </c>
      <c r="K23" s="108">
        <v>535</v>
      </c>
      <c r="L23" s="32">
        <f t="shared" si="2"/>
        <v>86.99186991869918</v>
      </c>
      <c r="M23" s="180">
        <v>0</v>
      </c>
      <c r="N23" s="159">
        <v>129</v>
      </c>
    </row>
    <row r="24" spans="2:14" ht="19.149999999999999" hidden="1" customHeight="1" outlineLevel="2" x14ac:dyDescent="0.25">
      <c r="B24" s="106" t="s">
        <v>70</v>
      </c>
      <c r="C24" s="107" t="s">
        <v>14</v>
      </c>
      <c r="D24" s="104"/>
      <c r="E24" s="104"/>
      <c r="F24" s="104"/>
      <c r="G24" s="104"/>
      <c r="H24" s="104"/>
      <c r="I24" s="104"/>
      <c r="J24" s="104"/>
      <c r="K24" s="104"/>
      <c r="L24" s="32"/>
      <c r="M24" s="181"/>
      <c r="N24" s="105"/>
    </row>
    <row r="25" spans="2:14" ht="19.149999999999999" customHeight="1" outlineLevel="1" collapsed="1" x14ac:dyDescent="0.25">
      <c r="B25" s="113" t="s">
        <v>70</v>
      </c>
      <c r="C25" s="150"/>
      <c r="D25" s="242">
        <f>SUM(D16:D24)</f>
        <v>4701</v>
      </c>
      <c r="E25" s="242">
        <f t="shared" ref="E25:N25" si="4">SUM(E16:E24)</f>
        <v>4983</v>
      </c>
      <c r="F25" s="242">
        <f t="shared" si="4"/>
        <v>0</v>
      </c>
      <c r="G25" s="242">
        <f t="shared" si="4"/>
        <v>4701</v>
      </c>
      <c r="H25" s="242">
        <f t="shared" si="4"/>
        <v>282</v>
      </c>
      <c r="I25" s="242">
        <f t="shared" si="4"/>
        <v>4490</v>
      </c>
      <c r="J25" s="242">
        <f>SUM(J16:J24)/8</f>
        <v>95.58346751267419</v>
      </c>
      <c r="K25" s="242">
        <f t="shared" si="4"/>
        <v>4594</v>
      </c>
      <c r="L25" s="242">
        <f>SUM(L16:L24)/8</f>
        <v>92.13952305244328</v>
      </c>
      <c r="M25" s="242">
        <f t="shared" si="4"/>
        <v>202</v>
      </c>
      <c r="N25" s="246">
        <f t="shared" si="4"/>
        <v>429</v>
      </c>
    </row>
    <row r="26" spans="2:14" ht="19.149999999999999" hidden="1" customHeight="1" outlineLevel="2" x14ac:dyDescent="0.25">
      <c r="B26" s="106" t="s">
        <v>76</v>
      </c>
      <c r="C26" s="107">
        <v>1</v>
      </c>
      <c r="D26" s="108">
        <v>551</v>
      </c>
      <c r="E26" s="108">
        <f t="shared" si="0"/>
        <v>553</v>
      </c>
      <c r="F26" s="108" t="s">
        <v>73</v>
      </c>
      <c r="G26" s="108">
        <v>551</v>
      </c>
      <c r="H26" s="108">
        <v>2</v>
      </c>
      <c r="I26" s="108">
        <v>500</v>
      </c>
      <c r="J26" s="108">
        <f t="shared" si="1"/>
        <v>90.744101633393825</v>
      </c>
      <c r="K26" s="108">
        <v>502</v>
      </c>
      <c r="L26" s="32">
        <f t="shared" si="2"/>
        <v>90.777576853526227</v>
      </c>
      <c r="M26" s="180">
        <v>0</v>
      </c>
      <c r="N26" s="159">
        <v>32</v>
      </c>
    </row>
    <row r="27" spans="2:14" s="4" customFormat="1" ht="19.149999999999999" hidden="1" customHeight="1" outlineLevel="2" x14ac:dyDescent="0.25">
      <c r="B27" s="106" t="s">
        <v>76</v>
      </c>
      <c r="C27" s="107">
        <v>2</v>
      </c>
      <c r="D27" s="108">
        <v>427</v>
      </c>
      <c r="E27" s="108">
        <f t="shared" si="0"/>
        <v>487</v>
      </c>
      <c r="F27" s="108" t="s">
        <v>72</v>
      </c>
      <c r="G27" s="108">
        <v>427</v>
      </c>
      <c r="H27" s="108">
        <v>60</v>
      </c>
      <c r="I27" s="108">
        <v>402</v>
      </c>
      <c r="J27" s="108">
        <f t="shared" si="1"/>
        <v>94.145199063231857</v>
      </c>
      <c r="K27" s="108">
        <v>462</v>
      </c>
      <c r="L27" s="32">
        <f t="shared" si="2"/>
        <v>94.866529774127301</v>
      </c>
      <c r="M27" s="180">
        <v>200</v>
      </c>
      <c r="N27" s="159">
        <v>0</v>
      </c>
    </row>
    <row r="28" spans="2:14" s="4" customFormat="1" ht="19.149999999999999" hidden="1" customHeight="1" outlineLevel="2" x14ac:dyDescent="0.25">
      <c r="B28" s="106" t="s">
        <v>76</v>
      </c>
      <c r="C28" s="107" t="s">
        <v>14</v>
      </c>
      <c r="D28" s="104"/>
      <c r="E28" s="104">
        <f t="shared" si="0"/>
        <v>3</v>
      </c>
      <c r="F28" s="104" t="s">
        <v>72</v>
      </c>
      <c r="G28" s="104"/>
      <c r="H28" s="104">
        <v>3</v>
      </c>
      <c r="I28" s="104"/>
      <c r="J28" s="104"/>
      <c r="K28" s="104">
        <v>3</v>
      </c>
      <c r="L28" s="32"/>
      <c r="M28" s="181"/>
      <c r="N28" s="105"/>
    </row>
    <row r="29" spans="2:14" s="4" customFormat="1" ht="19.149999999999999" customHeight="1" outlineLevel="1" collapsed="1" x14ac:dyDescent="0.25">
      <c r="B29" s="113" t="s">
        <v>76</v>
      </c>
      <c r="C29" s="150"/>
      <c r="D29" s="242">
        <f>SUM(D26:D28)</f>
        <v>978</v>
      </c>
      <c r="E29" s="242">
        <f t="shared" ref="E29:N29" si="5">SUM(E26:E28)</f>
        <v>1043</v>
      </c>
      <c r="F29" s="242">
        <f t="shared" si="5"/>
        <v>0</v>
      </c>
      <c r="G29" s="242">
        <f t="shared" si="5"/>
        <v>978</v>
      </c>
      <c r="H29" s="242">
        <f t="shared" si="5"/>
        <v>65</v>
      </c>
      <c r="I29" s="242">
        <f t="shared" si="5"/>
        <v>902</v>
      </c>
      <c r="J29" s="242">
        <f>SUM(J26:J28)/2</f>
        <v>92.444650348312848</v>
      </c>
      <c r="K29" s="242">
        <f t="shared" si="5"/>
        <v>967</v>
      </c>
      <c r="L29" s="242">
        <f>SUM(L26:L28)/2</f>
        <v>92.822053313826757</v>
      </c>
      <c r="M29" s="242">
        <f t="shared" si="5"/>
        <v>200</v>
      </c>
      <c r="N29" s="246">
        <f t="shared" si="5"/>
        <v>32</v>
      </c>
    </row>
    <row r="30" spans="2:14" s="4" customFormat="1" ht="19.149999999999999" hidden="1" customHeight="1" outlineLevel="2" x14ac:dyDescent="0.25">
      <c r="B30" s="106" t="s">
        <v>77</v>
      </c>
      <c r="C30" s="107">
        <v>1</v>
      </c>
      <c r="D30" s="108">
        <v>591</v>
      </c>
      <c r="E30" s="108">
        <f t="shared" si="0"/>
        <v>595</v>
      </c>
      <c r="F30" s="108" t="s">
        <v>72</v>
      </c>
      <c r="G30" s="108">
        <v>591</v>
      </c>
      <c r="H30" s="108">
        <v>4</v>
      </c>
      <c r="I30" s="108">
        <v>418</v>
      </c>
      <c r="J30" s="108">
        <f t="shared" si="1"/>
        <v>70.727580372250415</v>
      </c>
      <c r="K30" s="108">
        <v>412</v>
      </c>
      <c r="L30" s="32">
        <f t="shared" si="2"/>
        <v>69.243697478991592</v>
      </c>
      <c r="M30" s="180">
        <v>100</v>
      </c>
      <c r="N30" s="159">
        <v>0</v>
      </c>
    </row>
    <row r="31" spans="2:14" s="4" customFormat="1" ht="19.149999999999999" hidden="1" customHeight="1" outlineLevel="2" x14ac:dyDescent="0.25">
      <c r="B31" s="106" t="s">
        <v>77</v>
      </c>
      <c r="C31" s="107">
        <v>2</v>
      </c>
      <c r="D31" s="108">
        <v>564</v>
      </c>
      <c r="E31" s="108">
        <f t="shared" si="0"/>
        <v>581</v>
      </c>
      <c r="F31" s="108" t="s">
        <v>72</v>
      </c>
      <c r="G31" s="108">
        <v>564</v>
      </c>
      <c r="H31" s="108">
        <v>17</v>
      </c>
      <c r="I31" s="108">
        <v>410</v>
      </c>
      <c r="J31" s="108">
        <f t="shared" si="1"/>
        <v>72.695035460992912</v>
      </c>
      <c r="K31" s="108">
        <v>390</v>
      </c>
      <c r="L31" s="32">
        <f t="shared" si="2"/>
        <v>67.125645438898445</v>
      </c>
      <c r="M31" s="180">
        <v>0</v>
      </c>
      <c r="N31" s="159">
        <v>120</v>
      </c>
    </row>
    <row r="32" spans="2:14" s="4" customFormat="1" ht="19.149999999999999" hidden="1" customHeight="1" outlineLevel="2" x14ac:dyDescent="0.25">
      <c r="B32" s="106" t="s">
        <v>77</v>
      </c>
      <c r="C32" s="107" t="s">
        <v>14</v>
      </c>
      <c r="D32" s="104"/>
      <c r="E32" s="104">
        <f t="shared" si="0"/>
        <v>3</v>
      </c>
      <c r="F32" s="104" t="s">
        <v>72</v>
      </c>
      <c r="G32" s="104"/>
      <c r="H32" s="104">
        <v>3</v>
      </c>
      <c r="I32" s="104"/>
      <c r="J32" s="104"/>
      <c r="K32" s="104">
        <v>3</v>
      </c>
      <c r="L32" s="32"/>
      <c r="M32" s="181"/>
      <c r="N32" s="105"/>
    </row>
    <row r="33" spans="2:14" s="4" customFormat="1" ht="19.149999999999999" customHeight="1" outlineLevel="1" collapsed="1" x14ac:dyDescent="0.25">
      <c r="B33" s="113" t="s">
        <v>77</v>
      </c>
      <c r="C33" s="150"/>
      <c r="D33" s="242">
        <f>SUM(D30:D32)</f>
        <v>1155</v>
      </c>
      <c r="E33" s="242">
        <f t="shared" ref="E33:N33" si="6">SUM(E30:E32)</f>
        <v>1179</v>
      </c>
      <c r="F33" s="242">
        <f t="shared" si="6"/>
        <v>0</v>
      </c>
      <c r="G33" s="242">
        <f t="shared" si="6"/>
        <v>1155</v>
      </c>
      <c r="H33" s="242">
        <f t="shared" si="6"/>
        <v>24</v>
      </c>
      <c r="I33" s="242">
        <f t="shared" si="6"/>
        <v>828</v>
      </c>
      <c r="J33" s="242">
        <f>SUM(J30:J32)/2</f>
        <v>71.711307916621664</v>
      </c>
      <c r="K33" s="242">
        <f t="shared" si="6"/>
        <v>805</v>
      </c>
      <c r="L33" s="242">
        <f>SUM(L30:L32)/2</f>
        <v>68.184671458945019</v>
      </c>
      <c r="M33" s="242">
        <f t="shared" si="6"/>
        <v>100</v>
      </c>
      <c r="N33" s="246">
        <f t="shared" si="6"/>
        <v>120</v>
      </c>
    </row>
    <row r="34" spans="2:14" s="4" customFormat="1" ht="19.149999999999999" hidden="1" customHeight="1" outlineLevel="2" x14ac:dyDescent="0.25">
      <c r="B34" s="111" t="s">
        <v>78</v>
      </c>
      <c r="C34" s="112">
        <v>1</v>
      </c>
      <c r="D34" s="108">
        <v>550</v>
      </c>
      <c r="E34" s="104">
        <f t="shared" si="0"/>
        <v>550</v>
      </c>
      <c r="F34" s="108" t="s">
        <v>108</v>
      </c>
      <c r="G34" s="108">
        <v>550</v>
      </c>
      <c r="H34" s="108">
        <v>0</v>
      </c>
      <c r="I34" s="108">
        <v>540</v>
      </c>
      <c r="J34" s="108">
        <v>98.181818181818187</v>
      </c>
      <c r="K34" s="108">
        <v>522</v>
      </c>
      <c r="L34" s="32">
        <f t="shared" si="2"/>
        <v>94.909090909090907</v>
      </c>
      <c r="M34" s="180">
        <v>180</v>
      </c>
      <c r="N34" s="159">
        <v>25</v>
      </c>
    </row>
    <row r="35" spans="2:14" s="4" customFormat="1" ht="19.149999999999999" hidden="1" customHeight="1" outlineLevel="2" x14ac:dyDescent="0.25">
      <c r="B35" s="111" t="s">
        <v>78</v>
      </c>
      <c r="C35" s="112">
        <v>2</v>
      </c>
      <c r="D35" s="108">
        <v>566</v>
      </c>
      <c r="E35" s="104">
        <f t="shared" si="0"/>
        <v>566</v>
      </c>
      <c r="F35" s="108" t="s">
        <v>108</v>
      </c>
      <c r="G35" s="108">
        <v>566</v>
      </c>
      <c r="H35" s="108">
        <v>0</v>
      </c>
      <c r="I35" s="108">
        <v>470</v>
      </c>
      <c r="J35" s="108">
        <v>83.038869257950537</v>
      </c>
      <c r="K35" s="108">
        <v>470</v>
      </c>
      <c r="L35" s="32">
        <f t="shared" si="2"/>
        <v>83.038869257950537</v>
      </c>
      <c r="M35" s="180">
        <v>0</v>
      </c>
      <c r="N35" s="159">
        <v>0</v>
      </c>
    </row>
    <row r="36" spans="2:14" s="4" customFormat="1" ht="19.149999999999999" hidden="1" customHeight="1" outlineLevel="2" x14ac:dyDescent="0.25">
      <c r="B36" s="111" t="s">
        <v>78</v>
      </c>
      <c r="C36" s="112">
        <v>3</v>
      </c>
      <c r="D36" s="108">
        <v>549</v>
      </c>
      <c r="E36" s="104">
        <f t="shared" si="0"/>
        <v>549</v>
      </c>
      <c r="F36" s="108" t="s">
        <v>73</v>
      </c>
      <c r="G36" s="108">
        <v>549</v>
      </c>
      <c r="H36" s="108">
        <v>0</v>
      </c>
      <c r="I36" s="108">
        <v>393</v>
      </c>
      <c r="J36" s="108">
        <v>71.58469945355192</v>
      </c>
      <c r="K36" s="108">
        <v>382</v>
      </c>
      <c r="L36" s="32">
        <f t="shared" si="2"/>
        <v>69.581056466302371</v>
      </c>
      <c r="M36" s="180">
        <v>0</v>
      </c>
      <c r="N36" s="159">
        <v>0</v>
      </c>
    </row>
    <row r="37" spans="2:14" s="4" customFormat="1" ht="19.149999999999999" hidden="1" customHeight="1" outlineLevel="2" x14ac:dyDescent="0.25">
      <c r="B37" s="111" t="s">
        <v>78</v>
      </c>
      <c r="C37" s="112">
        <v>4</v>
      </c>
      <c r="D37" s="108">
        <v>520</v>
      </c>
      <c r="E37" s="104">
        <f t="shared" si="0"/>
        <v>530</v>
      </c>
      <c r="F37" s="108" t="s">
        <v>72</v>
      </c>
      <c r="G37" s="108">
        <v>520</v>
      </c>
      <c r="H37" s="108">
        <v>10</v>
      </c>
      <c r="I37" s="108">
        <v>422</v>
      </c>
      <c r="J37" s="108">
        <v>81.15384615384616</v>
      </c>
      <c r="K37" s="108">
        <v>410</v>
      </c>
      <c r="L37" s="32">
        <f t="shared" si="2"/>
        <v>77.358490566037744</v>
      </c>
      <c r="M37" s="180">
        <v>0</v>
      </c>
      <c r="N37" s="159">
        <v>235</v>
      </c>
    </row>
    <row r="38" spans="2:14" s="4" customFormat="1" ht="19.149999999999999" hidden="1" customHeight="1" outlineLevel="2" x14ac:dyDescent="0.25">
      <c r="B38" s="111" t="s">
        <v>78</v>
      </c>
      <c r="C38" s="112">
        <v>5</v>
      </c>
      <c r="D38" s="108">
        <v>540</v>
      </c>
      <c r="E38" s="104">
        <f t="shared" si="0"/>
        <v>551</v>
      </c>
      <c r="F38" s="108" t="s">
        <v>72</v>
      </c>
      <c r="G38" s="108">
        <v>540</v>
      </c>
      <c r="H38" s="108">
        <v>11</v>
      </c>
      <c r="I38" s="108">
        <v>482</v>
      </c>
      <c r="J38" s="108">
        <v>89.259259259259267</v>
      </c>
      <c r="K38" s="108">
        <v>458</v>
      </c>
      <c r="L38" s="32">
        <f t="shared" si="2"/>
        <v>83.121597096188751</v>
      </c>
      <c r="M38" s="180">
        <v>58</v>
      </c>
      <c r="N38" s="159">
        <v>0</v>
      </c>
    </row>
    <row r="39" spans="2:14" s="4" customFormat="1" ht="19.149999999999999" hidden="1" customHeight="1" outlineLevel="2" x14ac:dyDescent="0.25">
      <c r="B39" s="111" t="s">
        <v>78</v>
      </c>
      <c r="C39" s="112">
        <v>6</v>
      </c>
      <c r="D39" s="108">
        <v>477</v>
      </c>
      <c r="E39" s="104">
        <f t="shared" si="0"/>
        <v>488</v>
      </c>
      <c r="F39" s="108" t="s">
        <v>73</v>
      </c>
      <c r="G39" s="108">
        <v>477</v>
      </c>
      <c r="H39" s="108">
        <v>11</v>
      </c>
      <c r="I39" s="108">
        <v>432</v>
      </c>
      <c r="J39" s="108">
        <v>90.566037735849065</v>
      </c>
      <c r="K39" s="108">
        <v>442</v>
      </c>
      <c r="L39" s="32">
        <f t="shared" si="2"/>
        <v>90.573770491803273</v>
      </c>
      <c r="M39" s="180">
        <v>0</v>
      </c>
      <c r="N39" s="159">
        <v>101</v>
      </c>
    </row>
    <row r="40" spans="2:14" ht="19.149999999999999" hidden="1" customHeight="1" outlineLevel="2" x14ac:dyDescent="0.25">
      <c r="B40" s="111" t="s">
        <v>78</v>
      </c>
      <c r="C40" s="112">
        <v>7</v>
      </c>
      <c r="D40" s="108">
        <v>559</v>
      </c>
      <c r="E40" s="104">
        <f t="shared" si="0"/>
        <v>559</v>
      </c>
      <c r="F40" s="108" t="s">
        <v>72</v>
      </c>
      <c r="G40" s="108">
        <v>559</v>
      </c>
      <c r="H40" s="108">
        <v>0</v>
      </c>
      <c r="I40" s="108">
        <v>470</v>
      </c>
      <c r="J40" s="108">
        <v>84.078711985688727</v>
      </c>
      <c r="K40" s="108">
        <v>470</v>
      </c>
      <c r="L40" s="32">
        <f t="shared" si="2"/>
        <v>84.078711985688727</v>
      </c>
      <c r="M40" s="180">
        <v>0</v>
      </c>
      <c r="N40" s="159">
        <v>195</v>
      </c>
    </row>
    <row r="41" spans="2:14" ht="19.149999999999999" hidden="1" customHeight="1" outlineLevel="2" x14ac:dyDescent="0.25">
      <c r="B41" s="111" t="s">
        <v>78</v>
      </c>
      <c r="C41" s="112" t="s">
        <v>14</v>
      </c>
      <c r="D41" s="104"/>
      <c r="E41" s="104">
        <f t="shared" si="0"/>
        <v>8</v>
      </c>
      <c r="F41" s="104" t="s">
        <v>72</v>
      </c>
      <c r="G41" s="104"/>
      <c r="H41" s="104">
        <v>8</v>
      </c>
      <c r="I41" s="104"/>
      <c r="J41" s="104"/>
      <c r="K41" s="104">
        <v>8</v>
      </c>
      <c r="L41" s="32"/>
      <c r="M41" s="181"/>
      <c r="N41" s="105"/>
    </row>
    <row r="42" spans="2:14" ht="19.149999999999999" customHeight="1" outlineLevel="1" collapsed="1" x14ac:dyDescent="0.25">
      <c r="B42" s="113" t="s">
        <v>78</v>
      </c>
      <c r="C42" s="150"/>
      <c r="D42" s="242">
        <f>SUM(D34:D41)</f>
        <v>3761</v>
      </c>
      <c r="E42" s="242">
        <f t="shared" ref="E42:N42" si="7">SUM(E34:E41)</f>
        <v>3801</v>
      </c>
      <c r="F42" s="242">
        <f t="shared" si="7"/>
        <v>0</v>
      </c>
      <c r="G42" s="242">
        <f t="shared" si="7"/>
        <v>3761</v>
      </c>
      <c r="H42" s="242">
        <f t="shared" si="7"/>
        <v>40</v>
      </c>
      <c r="I42" s="242">
        <f t="shared" si="7"/>
        <v>3209</v>
      </c>
      <c r="J42" s="242">
        <f>SUM(J34:J41)/7</f>
        <v>85.409034575423405</v>
      </c>
      <c r="K42" s="242">
        <f t="shared" si="7"/>
        <v>3162</v>
      </c>
      <c r="L42" s="242">
        <f>SUM(L34:L41)/7</f>
        <v>83.237369539008895</v>
      </c>
      <c r="M42" s="242">
        <f t="shared" si="7"/>
        <v>238</v>
      </c>
      <c r="N42" s="246">
        <f t="shared" si="7"/>
        <v>556</v>
      </c>
    </row>
    <row r="43" spans="2:14" ht="19.149999999999999" hidden="1" customHeight="1" outlineLevel="2" x14ac:dyDescent="0.25">
      <c r="B43" s="111" t="s">
        <v>79</v>
      </c>
      <c r="C43" s="112">
        <v>1</v>
      </c>
      <c r="D43" s="108">
        <v>504</v>
      </c>
      <c r="E43" s="108">
        <f>G43+H43</f>
        <v>521</v>
      </c>
      <c r="F43" s="108" t="s">
        <v>72</v>
      </c>
      <c r="G43" s="108">
        <v>504</v>
      </c>
      <c r="H43" s="108">
        <v>17</v>
      </c>
      <c r="I43" s="108">
        <v>504</v>
      </c>
      <c r="J43" s="108">
        <f>(I43/G43)*100</f>
        <v>100</v>
      </c>
      <c r="K43" s="108">
        <v>500</v>
      </c>
      <c r="L43" s="32">
        <f t="shared" si="2"/>
        <v>95.969289827255281</v>
      </c>
      <c r="M43" s="180">
        <v>0</v>
      </c>
      <c r="N43" s="159">
        <v>0</v>
      </c>
    </row>
    <row r="44" spans="2:14" ht="19.149999999999999" hidden="1" customHeight="1" outlineLevel="2" x14ac:dyDescent="0.25">
      <c r="B44" s="111" t="s">
        <v>79</v>
      </c>
      <c r="C44" s="112">
        <v>2</v>
      </c>
      <c r="D44" s="108">
        <v>446</v>
      </c>
      <c r="E44" s="108">
        <f>G44+H44</f>
        <v>458</v>
      </c>
      <c r="F44" s="108" t="s">
        <v>73</v>
      </c>
      <c r="G44" s="108">
        <v>446</v>
      </c>
      <c r="H44" s="108">
        <v>12</v>
      </c>
      <c r="I44" s="108">
        <v>436</v>
      </c>
      <c r="J44" s="108">
        <f>(I44/G44)*100</f>
        <v>97.757847533632287</v>
      </c>
      <c r="K44" s="108">
        <v>197</v>
      </c>
      <c r="L44" s="32">
        <f t="shared" si="2"/>
        <v>43.013100436681221</v>
      </c>
      <c r="M44" s="180">
        <v>0</v>
      </c>
      <c r="N44" s="159">
        <v>0</v>
      </c>
    </row>
    <row r="45" spans="2:14" ht="19.149999999999999" hidden="1" customHeight="1" outlineLevel="2" x14ac:dyDescent="0.25">
      <c r="B45" s="111" t="s">
        <v>79</v>
      </c>
      <c r="C45" s="112" t="s">
        <v>14</v>
      </c>
      <c r="D45" s="104"/>
      <c r="E45" s="104">
        <v>1</v>
      </c>
      <c r="F45" s="104" t="s">
        <v>73</v>
      </c>
      <c r="G45" s="104"/>
      <c r="H45" s="104">
        <v>1</v>
      </c>
      <c r="I45" s="104"/>
      <c r="J45" s="104"/>
      <c r="K45" s="104">
        <v>1</v>
      </c>
      <c r="L45" s="32"/>
      <c r="M45" s="181">
        <v>4</v>
      </c>
      <c r="N45" s="105"/>
    </row>
    <row r="46" spans="2:14" ht="19.149999999999999" customHeight="1" outlineLevel="1" collapsed="1" x14ac:dyDescent="0.25">
      <c r="B46" s="113" t="s">
        <v>79</v>
      </c>
      <c r="C46" s="150"/>
      <c r="D46" s="242">
        <f>SUM(D43:D45)</f>
        <v>950</v>
      </c>
      <c r="E46" s="242">
        <f t="shared" ref="E46:N46" si="8">SUM(E43:E45)</f>
        <v>980</v>
      </c>
      <c r="F46" s="242">
        <f t="shared" si="8"/>
        <v>0</v>
      </c>
      <c r="G46" s="242">
        <f t="shared" si="8"/>
        <v>950</v>
      </c>
      <c r="H46" s="242">
        <f t="shared" si="8"/>
        <v>30</v>
      </c>
      <c r="I46" s="242">
        <f t="shared" si="8"/>
        <v>940</v>
      </c>
      <c r="J46" s="242">
        <f>SUM(J43:J45)/2</f>
        <v>98.878923766816143</v>
      </c>
      <c r="K46" s="242">
        <f t="shared" si="8"/>
        <v>698</v>
      </c>
      <c r="L46" s="242">
        <f>SUM(L43:L45)/2</f>
        <v>69.491195131968254</v>
      </c>
      <c r="M46" s="242">
        <f t="shared" si="8"/>
        <v>4</v>
      </c>
      <c r="N46" s="246">
        <f t="shared" si="8"/>
        <v>0</v>
      </c>
    </row>
    <row r="47" spans="2:14" ht="19.149999999999999" hidden="1" customHeight="1" outlineLevel="2" x14ac:dyDescent="0.25">
      <c r="B47" s="111" t="s">
        <v>80</v>
      </c>
      <c r="C47" s="112">
        <v>1</v>
      </c>
      <c r="D47" s="108">
        <v>437</v>
      </c>
      <c r="E47" s="108">
        <f>G47+H47</f>
        <v>437</v>
      </c>
      <c r="F47" s="108" t="s">
        <v>72</v>
      </c>
      <c r="G47" s="108">
        <v>437</v>
      </c>
      <c r="H47" s="108">
        <v>0</v>
      </c>
      <c r="I47" s="108">
        <v>247</v>
      </c>
      <c r="J47" s="108">
        <f>(I47/G47)*100</f>
        <v>56.521739130434781</v>
      </c>
      <c r="K47" s="108">
        <v>171</v>
      </c>
      <c r="L47" s="32">
        <f t="shared" si="2"/>
        <v>39.130434782608695</v>
      </c>
      <c r="M47" s="180">
        <v>115</v>
      </c>
      <c r="N47" s="159">
        <v>75</v>
      </c>
    </row>
    <row r="48" spans="2:14" ht="19.149999999999999" hidden="1" customHeight="1" outlineLevel="2" x14ac:dyDescent="0.25">
      <c r="B48" s="111" t="s">
        <v>80</v>
      </c>
      <c r="C48" s="112">
        <v>2</v>
      </c>
      <c r="D48" s="108">
        <v>460</v>
      </c>
      <c r="E48" s="108">
        <f>G48+H48</f>
        <v>482</v>
      </c>
      <c r="F48" s="108" t="s">
        <v>72</v>
      </c>
      <c r="G48" s="108">
        <v>460</v>
      </c>
      <c r="H48" s="108">
        <v>22</v>
      </c>
      <c r="I48" s="108">
        <v>294</v>
      </c>
      <c r="J48" s="108">
        <f>(I48/G48)*100</f>
        <v>63.913043478260867</v>
      </c>
      <c r="K48" s="108">
        <v>316</v>
      </c>
      <c r="L48" s="32">
        <f t="shared" si="2"/>
        <v>65.560165975103729</v>
      </c>
      <c r="M48" s="180">
        <v>0</v>
      </c>
      <c r="N48" s="159">
        <v>0</v>
      </c>
    </row>
    <row r="49" spans="2:14" ht="19.149999999999999" hidden="1" customHeight="1" outlineLevel="2" x14ac:dyDescent="0.25">
      <c r="B49" s="111" t="s">
        <v>80</v>
      </c>
      <c r="C49" s="112">
        <v>3</v>
      </c>
      <c r="D49" s="108">
        <v>440</v>
      </c>
      <c r="E49" s="108">
        <f t="shared" ref="E49:E59" si="9">G49+H49</f>
        <v>449</v>
      </c>
      <c r="F49" s="108" t="s">
        <v>72</v>
      </c>
      <c r="G49" s="108">
        <v>440</v>
      </c>
      <c r="H49" s="108">
        <v>9</v>
      </c>
      <c r="I49" s="108">
        <v>351</v>
      </c>
      <c r="J49" s="108">
        <f t="shared" ref="J49:J59" si="10">(I49/G49)*100</f>
        <v>79.772727272727266</v>
      </c>
      <c r="K49" s="108">
        <v>340</v>
      </c>
      <c r="L49" s="32">
        <f t="shared" si="2"/>
        <v>75.723830734966597</v>
      </c>
      <c r="M49" s="180">
        <v>85</v>
      </c>
      <c r="N49" s="159">
        <v>0</v>
      </c>
    </row>
    <row r="50" spans="2:14" ht="19.149999999999999" hidden="1" customHeight="1" outlineLevel="2" x14ac:dyDescent="0.25">
      <c r="B50" s="111" t="s">
        <v>80</v>
      </c>
      <c r="C50" s="112">
        <v>4</v>
      </c>
      <c r="D50" s="108">
        <v>486</v>
      </c>
      <c r="E50" s="108">
        <f t="shared" si="9"/>
        <v>496</v>
      </c>
      <c r="F50" s="108" t="s">
        <v>72</v>
      </c>
      <c r="G50" s="108">
        <v>486</v>
      </c>
      <c r="H50" s="108">
        <v>10</v>
      </c>
      <c r="I50" s="108">
        <v>275</v>
      </c>
      <c r="J50" s="108">
        <f t="shared" si="10"/>
        <v>56.584362139917701</v>
      </c>
      <c r="K50" s="108">
        <v>270</v>
      </c>
      <c r="L50" s="32">
        <f t="shared" si="2"/>
        <v>54.435483870967737</v>
      </c>
      <c r="M50" s="180">
        <v>0</v>
      </c>
      <c r="N50" s="159">
        <v>0</v>
      </c>
    </row>
    <row r="51" spans="2:14" ht="19.149999999999999" hidden="1" customHeight="1" outlineLevel="2" x14ac:dyDescent="0.25">
      <c r="B51" s="111" t="s">
        <v>80</v>
      </c>
      <c r="C51" s="112">
        <v>5</v>
      </c>
      <c r="D51" s="108">
        <v>488</v>
      </c>
      <c r="E51" s="108">
        <f t="shared" si="9"/>
        <v>499</v>
      </c>
      <c r="F51" s="108" t="s">
        <v>72</v>
      </c>
      <c r="G51" s="108">
        <v>488</v>
      </c>
      <c r="H51" s="108">
        <v>11</v>
      </c>
      <c r="I51" s="108">
        <v>302</v>
      </c>
      <c r="J51" s="108">
        <f t="shared" si="10"/>
        <v>61.885245901639344</v>
      </c>
      <c r="K51" s="108">
        <v>292</v>
      </c>
      <c r="L51" s="32">
        <f t="shared" si="2"/>
        <v>58.517034068136276</v>
      </c>
      <c r="M51" s="180">
        <v>0</v>
      </c>
      <c r="N51" s="159">
        <v>0</v>
      </c>
    </row>
    <row r="52" spans="2:14" ht="19.149999999999999" hidden="1" customHeight="1" outlineLevel="2" x14ac:dyDescent="0.25">
      <c r="B52" s="111" t="s">
        <v>80</v>
      </c>
      <c r="C52" s="112">
        <v>6</v>
      </c>
      <c r="D52" s="108">
        <v>495</v>
      </c>
      <c r="E52" s="108">
        <f t="shared" si="9"/>
        <v>504</v>
      </c>
      <c r="F52" s="108" t="s">
        <v>73</v>
      </c>
      <c r="G52" s="108">
        <v>495</v>
      </c>
      <c r="H52" s="108">
        <v>9</v>
      </c>
      <c r="I52" s="108">
        <v>298</v>
      </c>
      <c r="J52" s="108">
        <f t="shared" si="10"/>
        <v>60.202020202020201</v>
      </c>
      <c r="K52" s="108">
        <v>286</v>
      </c>
      <c r="L52" s="32">
        <f t="shared" si="2"/>
        <v>56.746031746031747</v>
      </c>
      <c r="M52" s="180">
        <v>0</v>
      </c>
      <c r="N52" s="159">
        <v>278</v>
      </c>
    </row>
    <row r="53" spans="2:14" ht="19.149999999999999" hidden="1" customHeight="1" outlineLevel="2" x14ac:dyDescent="0.25">
      <c r="B53" s="111" t="s">
        <v>80</v>
      </c>
      <c r="C53" s="112">
        <v>7</v>
      </c>
      <c r="D53" s="108">
        <v>510</v>
      </c>
      <c r="E53" s="108">
        <f t="shared" si="9"/>
        <v>510</v>
      </c>
      <c r="F53" s="108" t="s">
        <v>73</v>
      </c>
      <c r="G53" s="108">
        <v>510</v>
      </c>
      <c r="H53" s="108">
        <v>0</v>
      </c>
      <c r="I53" s="108">
        <v>420</v>
      </c>
      <c r="J53" s="108">
        <f t="shared" si="10"/>
        <v>82.35294117647058</v>
      </c>
      <c r="K53" s="108">
        <v>320</v>
      </c>
      <c r="L53" s="32">
        <f t="shared" si="2"/>
        <v>62.745098039215684</v>
      </c>
      <c r="M53" s="180">
        <v>0</v>
      </c>
      <c r="N53" s="159">
        <v>0</v>
      </c>
    </row>
    <row r="54" spans="2:14" ht="19.149999999999999" hidden="1" customHeight="1" outlineLevel="2" x14ac:dyDescent="0.25">
      <c r="B54" s="111" t="s">
        <v>80</v>
      </c>
      <c r="C54" s="112">
        <v>8</v>
      </c>
      <c r="D54" s="108">
        <v>505</v>
      </c>
      <c r="E54" s="108">
        <f t="shared" si="9"/>
        <v>518</v>
      </c>
      <c r="F54" s="108" t="s">
        <v>72</v>
      </c>
      <c r="G54" s="108">
        <v>505</v>
      </c>
      <c r="H54" s="108">
        <v>13</v>
      </c>
      <c r="I54" s="108">
        <v>294</v>
      </c>
      <c r="J54" s="108">
        <f t="shared" si="10"/>
        <v>58.217821782178213</v>
      </c>
      <c r="K54" s="108">
        <v>184</v>
      </c>
      <c r="L54" s="32">
        <f t="shared" si="2"/>
        <v>35.521235521235525</v>
      </c>
      <c r="M54" s="180">
        <v>25</v>
      </c>
      <c r="N54" s="159">
        <v>20</v>
      </c>
    </row>
    <row r="55" spans="2:14" ht="19.149999999999999" hidden="1" customHeight="1" outlineLevel="2" x14ac:dyDescent="0.25">
      <c r="B55" s="111" t="s">
        <v>80</v>
      </c>
      <c r="C55" s="112">
        <v>9</v>
      </c>
      <c r="D55" s="108">
        <v>525</v>
      </c>
      <c r="E55" s="108">
        <f t="shared" si="9"/>
        <v>525</v>
      </c>
      <c r="F55" s="108" t="s">
        <v>73</v>
      </c>
      <c r="G55" s="108">
        <v>525</v>
      </c>
      <c r="H55" s="108">
        <v>0</v>
      </c>
      <c r="I55" s="108">
        <v>469</v>
      </c>
      <c r="J55" s="108">
        <f t="shared" si="10"/>
        <v>89.333333333333329</v>
      </c>
      <c r="K55" s="108">
        <v>450</v>
      </c>
      <c r="L55" s="32">
        <f t="shared" si="2"/>
        <v>85.714285714285708</v>
      </c>
      <c r="M55" s="180">
        <v>0</v>
      </c>
      <c r="N55" s="159">
        <v>450</v>
      </c>
    </row>
    <row r="56" spans="2:14" ht="19.149999999999999" hidden="1" customHeight="1" outlineLevel="2" x14ac:dyDescent="0.25">
      <c r="B56" s="111" t="s">
        <v>80</v>
      </c>
      <c r="C56" s="112">
        <v>10</v>
      </c>
      <c r="D56" s="108">
        <v>487</v>
      </c>
      <c r="E56" s="108">
        <f t="shared" si="9"/>
        <v>508</v>
      </c>
      <c r="F56" s="108" t="s">
        <v>72</v>
      </c>
      <c r="G56" s="108">
        <v>487</v>
      </c>
      <c r="H56" s="108">
        <v>21</v>
      </c>
      <c r="I56" s="108">
        <v>246</v>
      </c>
      <c r="J56" s="108">
        <f t="shared" si="10"/>
        <v>50.513347022587276</v>
      </c>
      <c r="K56" s="108">
        <v>267</v>
      </c>
      <c r="L56" s="32">
        <f t="shared" si="2"/>
        <v>52.55905511811023</v>
      </c>
      <c r="M56" s="180">
        <v>0</v>
      </c>
      <c r="N56" s="159">
        <v>0</v>
      </c>
    </row>
    <row r="57" spans="2:14" ht="19.149999999999999" hidden="1" customHeight="1" outlineLevel="2" x14ac:dyDescent="0.25">
      <c r="B57" s="111" t="s">
        <v>80</v>
      </c>
      <c r="C57" s="112">
        <v>11</v>
      </c>
      <c r="D57" s="108">
        <v>439</v>
      </c>
      <c r="E57" s="108">
        <f t="shared" si="9"/>
        <v>449</v>
      </c>
      <c r="F57" s="108" t="s">
        <v>72</v>
      </c>
      <c r="G57" s="108">
        <v>439</v>
      </c>
      <c r="H57" s="108">
        <v>10</v>
      </c>
      <c r="I57" s="108">
        <v>295</v>
      </c>
      <c r="J57" s="108">
        <f t="shared" si="10"/>
        <v>67.198177676537583</v>
      </c>
      <c r="K57" s="108">
        <v>305</v>
      </c>
      <c r="L57" s="32">
        <f t="shared" si="2"/>
        <v>67.928730512249444</v>
      </c>
      <c r="M57" s="180">
        <v>0</v>
      </c>
      <c r="N57" s="159">
        <v>0</v>
      </c>
    </row>
    <row r="58" spans="2:14" ht="19.149999999999999" hidden="1" customHeight="1" outlineLevel="2" x14ac:dyDescent="0.25">
      <c r="B58" s="111" t="s">
        <v>80</v>
      </c>
      <c r="C58" s="112">
        <v>12</v>
      </c>
      <c r="D58" s="108">
        <v>523</v>
      </c>
      <c r="E58" s="108">
        <f t="shared" si="9"/>
        <v>553</v>
      </c>
      <c r="F58" s="108" t="s">
        <v>110</v>
      </c>
      <c r="G58" s="108">
        <v>523</v>
      </c>
      <c r="H58" s="108">
        <v>30</v>
      </c>
      <c r="I58" s="108">
        <v>458</v>
      </c>
      <c r="J58" s="108">
        <f t="shared" si="10"/>
        <v>87.571701720841304</v>
      </c>
      <c r="K58" s="108">
        <v>488</v>
      </c>
      <c r="L58" s="32">
        <f t="shared" si="2"/>
        <v>88.245931283905961</v>
      </c>
      <c r="M58" s="180">
        <v>0</v>
      </c>
      <c r="N58" s="159">
        <v>169</v>
      </c>
    </row>
    <row r="59" spans="2:14" ht="19.149999999999999" hidden="1" customHeight="1" outlineLevel="2" x14ac:dyDescent="0.25">
      <c r="B59" s="111" t="s">
        <v>80</v>
      </c>
      <c r="C59" s="112">
        <v>13</v>
      </c>
      <c r="D59" s="108">
        <v>508</v>
      </c>
      <c r="E59" s="108">
        <f t="shared" si="9"/>
        <v>508</v>
      </c>
      <c r="F59" s="108" t="s">
        <v>73</v>
      </c>
      <c r="G59" s="108">
        <v>508</v>
      </c>
      <c r="H59" s="108">
        <v>0</v>
      </c>
      <c r="I59" s="108">
        <v>448</v>
      </c>
      <c r="J59" s="108">
        <f t="shared" si="10"/>
        <v>88.188976377952756</v>
      </c>
      <c r="K59" s="108">
        <v>422</v>
      </c>
      <c r="L59" s="32">
        <f t="shared" si="2"/>
        <v>83.070866141732282</v>
      </c>
      <c r="M59" s="180">
        <v>28</v>
      </c>
      <c r="N59" s="159">
        <v>0</v>
      </c>
    </row>
    <row r="60" spans="2:14" ht="19.149999999999999" hidden="1" customHeight="1" outlineLevel="2" x14ac:dyDescent="0.25">
      <c r="B60" s="111" t="s">
        <v>80</v>
      </c>
      <c r="C60" s="112" t="s">
        <v>14</v>
      </c>
      <c r="D60" s="104"/>
      <c r="E60" s="104"/>
      <c r="F60" s="104" t="s">
        <v>72</v>
      </c>
      <c r="G60" s="104"/>
      <c r="H60" s="104"/>
      <c r="I60" s="104"/>
      <c r="J60" s="104"/>
      <c r="K60" s="104"/>
      <c r="L60" s="32"/>
      <c r="M60" s="181"/>
      <c r="N60" s="105"/>
    </row>
    <row r="61" spans="2:14" ht="19.149999999999999" customHeight="1" outlineLevel="1" collapsed="1" x14ac:dyDescent="0.25">
      <c r="B61" s="113" t="s">
        <v>80</v>
      </c>
      <c r="C61" s="150"/>
      <c r="D61" s="242">
        <f>SUM(D47:D60)</f>
        <v>6303</v>
      </c>
      <c r="E61" s="242">
        <f t="shared" ref="E61:N61" si="11">SUM(E47:E60)</f>
        <v>6438</v>
      </c>
      <c r="F61" s="242">
        <f t="shared" si="11"/>
        <v>0</v>
      </c>
      <c r="G61" s="242">
        <f t="shared" si="11"/>
        <v>6303</v>
      </c>
      <c r="H61" s="242">
        <f t="shared" si="11"/>
        <v>135</v>
      </c>
      <c r="I61" s="242">
        <f t="shared" si="11"/>
        <v>4397</v>
      </c>
      <c r="J61" s="242">
        <f>SUM(J47:J60)/13</f>
        <v>69.404264401146264</v>
      </c>
      <c r="K61" s="242">
        <f t="shared" si="11"/>
        <v>4111</v>
      </c>
      <c r="L61" s="242">
        <f>SUM(L47:L60)/13</f>
        <v>63.53062950065766</v>
      </c>
      <c r="M61" s="242">
        <f t="shared" si="11"/>
        <v>253</v>
      </c>
      <c r="N61" s="246">
        <f t="shared" si="11"/>
        <v>992</v>
      </c>
    </row>
    <row r="62" spans="2:14" ht="19.149999999999999" hidden="1" customHeight="1" outlineLevel="2" x14ac:dyDescent="0.25">
      <c r="B62" s="111" t="s">
        <v>81</v>
      </c>
      <c r="C62" s="112">
        <v>1</v>
      </c>
      <c r="D62" s="108">
        <v>550</v>
      </c>
      <c r="E62" s="108">
        <f>G62+H62</f>
        <v>561</v>
      </c>
      <c r="F62" s="108" t="s">
        <v>73</v>
      </c>
      <c r="G62" s="108">
        <v>550</v>
      </c>
      <c r="H62" s="108">
        <v>11</v>
      </c>
      <c r="I62" s="108">
        <v>469</v>
      </c>
      <c r="J62" s="108">
        <f>(I62/G62)*100</f>
        <v>85.27272727272728</v>
      </c>
      <c r="K62" s="108">
        <v>416</v>
      </c>
      <c r="L62" s="32">
        <f t="shared" si="2"/>
        <v>74.15329768270945</v>
      </c>
      <c r="M62" s="180">
        <v>97</v>
      </c>
      <c r="N62" s="159">
        <v>294</v>
      </c>
    </row>
    <row r="63" spans="2:14" ht="19.149999999999999" hidden="1" customHeight="1" outlineLevel="2" x14ac:dyDescent="0.25">
      <c r="B63" s="111" t="s">
        <v>81</v>
      </c>
      <c r="C63" s="112">
        <v>2</v>
      </c>
      <c r="D63" s="108">
        <v>578</v>
      </c>
      <c r="E63" s="108">
        <f>G63+H63</f>
        <v>590</v>
      </c>
      <c r="F63" s="108" t="s">
        <v>73</v>
      </c>
      <c r="G63" s="108">
        <v>578</v>
      </c>
      <c r="H63" s="108">
        <v>12</v>
      </c>
      <c r="I63" s="108">
        <v>482</v>
      </c>
      <c r="J63" s="108">
        <f>(I63/G63)*100</f>
        <v>83.391003460207614</v>
      </c>
      <c r="K63" s="108">
        <v>0</v>
      </c>
      <c r="L63" s="32">
        <f t="shared" si="2"/>
        <v>0</v>
      </c>
      <c r="M63" s="180">
        <v>0</v>
      </c>
      <c r="N63" s="159">
        <v>196</v>
      </c>
    </row>
    <row r="64" spans="2:14" ht="19.149999999999999" hidden="1" customHeight="1" outlineLevel="2" x14ac:dyDescent="0.25">
      <c r="B64" s="111" t="s">
        <v>81</v>
      </c>
      <c r="C64" s="112">
        <v>3</v>
      </c>
      <c r="D64" s="108">
        <v>525</v>
      </c>
      <c r="E64" s="108">
        <f t="shared" ref="E64:E70" si="12">G64+H64</f>
        <v>525</v>
      </c>
      <c r="F64" s="108" t="s">
        <v>73</v>
      </c>
      <c r="G64" s="108">
        <v>525</v>
      </c>
      <c r="H64" s="108">
        <v>0</v>
      </c>
      <c r="I64" s="108">
        <v>326</v>
      </c>
      <c r="J64" s="108">
        <f t="shared" ref="J64:J70" si="13">(I64/G64)*100</f>
        <v>62.095238095238095</v>
      </c>
      <c r="K64" s="108">
        <v>326</v>
      </c>
      <c r="L64" s="32">
        <f t="shared" si="2"/>
        <v>62.095238095238095</v>
      </c>
      <c r="M64" s="180">
        <v>0</v>
      </c>
      <c r="N64" s="159">
        <v>0</v>
      </c>
    </row>
    <row r="65" spans="2:14" ht="19.149999999999999" hidden="1" customHeight="1" outlineLevel="2" x14ac:dyDescent="0.25">
      <c r="B65" s="111" t="s">
        <v>81</v>
      </c>
      <c r="C65" s="112">
        <v>4</v>
      </c>
      <c r="D65" s="108">
        <v>612</v>
      </c>
      <c r="E65" s="108">
        <f t="shared" si="12"/>
        <v>624</v>
      </c>
      <c r="F65" s="108" t="s">
        <v>72</v>
      </c>
      <c r="G65" s="108">
        <v>612</v>
      </c>
      <c r="H65" s="108">
        <v>12</v>
      </c>
      <c r="I65" s="108">
        <v>302</v>
      </c>
      <c r="J65" s="108">
        <f t="shared" si="13"/>
        <v>49.346405228758172</v>
      </c>
      <c r="K65" s="108">
        <v>314</v>
      </c>
      <c r="L65" s="32">
        <f t="shared" si="2"/>
        <v>50.320512820512818</v>
      </c>
      <c r="M65" s="180">
        <v>0</v>
      </c>
      <c r="N65" s="159">
        <v>0</v>
      </c>
    </row>
    <row r="66" spans="2:14" ht="19.149999999999999" hidden="1" customHeight="1" outlineLevel="2" x14ac:dyDescent="0.25">
      <c r="B66" s="111" t="s">
        <v>81</v>
      </c>
      <c r="C66" s="112">
        <v>5</v>
      </c>
      <c r="D66" s="108">
        <v>603</v>
      </c>
      <c r="E66" s="108">
        <f t="shared" si="12"/>
        <v>615</v>
      </c>
      <c r="F66" s="108" t="s">
        <v>72</v>
      </c>
      <c r="G66" s="108">
        <v>603</v>
      </c>
      <c r="H66" s="108">
        <v>12</v>
      </c>
      <c r="I66" s="108">
        <v>529</v>
      </c>
      <c r="J66" s="108">
        <f t="shared" si="13"/>
        <v>87.728026533996683</v>
      </c>
      <c r="K66" s="108">
        <v>510</v>
      </c>
      <c r="L66" s="32">
        <f t="shared" si="2"/>
        <v>82.926829268292678</v>
      </c>
      <c r="M66" s="180">
        <v>0</v>
      </c>
      <c r="N66" s="159">
        <v>32</v>
      </c>
    </row>
    <row r="67" spans="2:14" ht="19.149999999999999" hidden="1" customHeight="1" outlineLevel="2" x14ac:dyDescent="0.25">
      <c r="B67" s="111" t="s">
        <v>81</v>
      </c>
      <c r="C67" s="112">
        <v>6</v>
      </c>
      <c r="D67" s="108">
        <v>643</v>
      </c>
      <c r="E67" s="108">
        <f t="shared" si="12"/>
        <v>658</v>
      </c>
      <c r="F67" s="108" t="s">
        <v>73</v>
      </c>
      <c r="G67" s="108">
        <v>643</v>
      </c>
      <c r="H67" s="108">
        <v>15</v>
      </c>
      <c r="I67" s="108">
        <v>465</v>
      </c>
      <c r="J67" s="108">
        <f t="shared" si="13"/>
        <v>72.317262830482107</v>
      </c>
      <c r="K67" s="108">
        <v>431</v>
      </c>
      <c r="L67" s="32">
        <f t="shared" si="2"/>
        <v>65.501519756838917</v>
      </c>
      <c r="M67" s="180">
        <v>0</v>
      </c>
      <c r="N67" s="159">
        <v>0</v>
      </c>
    </row>
    <row r="68" spans="2:14" ht="19.149999999999999" hidden="1" customHeight="1" outlineLevel="2" x14ac:dyDescent="0.25">
      <c r="B68" s="111" t="s">
        <v>81</v>
      </c>
      <c r="C68" s="112">
        <v>7</v>
      </c>
      <c r="D68" s="108">
        <v>655</v>
      </c>
      <c r="E68" s="108">
        <f t="shared" si="12"/>
        <v>670</v>
      </c>
      <c r="F68" s="108" t="s">
        <v>72</v>
      </c>
      <c r="G68" s="108">
        <v>655</v>
      </c>
      <c r="H68" s="108">
        <v>15</v>
      </c>
      <c r="I68" s="108">
        <v>520</v>
      </c>
      <c r="J68" s="108">
        <f t="shared" si="13"/>
        <v>79.389312977099237</v>
      </c>
      <c r="K68" s="108">
        <v>535</v>
      </c>
      <c r="L68" s="32">
        <f t="shared" si="2"/>
        <v>79.850746268656707</v>
      </c>
      <c r="M68" s="180">
        <v>25</v>
      </c>
      <c r="N68" s="159">
        <v>50</v>
      </c>
    </row>
    <row r="69" spans="2:14" ht="19.149999999999999" hidden="1" customHeight="1" outlineLevel="2" x14ac:dyDescent="0.25">
      <c r="B69" s="111" t="s">
        <v>81</v>
      </c>
      <c r="C69" s="112">
        <v>8</v>
      </c>
      <c r="D69" s="108">
        <v>600</v>
      </c>
      <c r="E69" s="108">
        <f t="shared" si="12"/>
        <v>641</v>
      </c>
      <c r="F69" s="108" t="s">
        <v>112</v>
      </c>
      <c r="G69" s="108">
        <v>600</v>
      </c>
      <c r="H69" s="108">
        <v>41</v>
      </c>
      <c r="I69" s="108">
        <v>600</v>
      </c>
      <c r="J69" s="108">
        <f t="shared" si="13"/>
        <v>100</v>
      </c>
      <c r="K69" s="108">
        <v>580</v>
      </c>
      <c r="L69" s="32">
        <f t="shared" si="2"/>
        <v>90.483619344773786</v>
      </c>
      <c r="M69" s="180">
        <v>349</v>
      </c>
      <c r="N69" s="159">
        <v>0</v>
      </c>
    </row>
    <row r="70" spans="2:14" ht="19.149999999999999" hidden="1" customHeight="1" outlineLevel="2" x14ac:dyDescent="0.25">
      <c r="B70" s="111" t="s">
        <v>81</v>
      </c>
      <c r="C70" s="112">
        <v>9</v>
      </c>
      <c r="D70" s="108">
        <v>531</v>
      </c>
      <c r="E70" s="108">
        <f t="shared" si="12"/>
        <v>540</v>
      </c>
      <c r="F70" s="108" t="s">
        <v>73</v>
      </c>
      <c r="G70" s="108">
        <v>531</v>
      </c>
      <c r="H70" s="108">
        <v>9</v>
      </c>
      <c r="I70" s="108">
        <v>491</v>
      </c>
      <c r="J70" s="108">
        <f t="shared" si="13"/>
        <v>92.467043314500941</v>
      </c>
      <c r="K70" s="108">
        <v>500</v>
      </c>
      <c r="L70" s="32">
        <f t="shared" si="2"/>
        <v>92.592592592592595</v>
      </c>
      <c r="M70" s="180">
        <v>30</v>
      </c>
      <c r="N70" s="159">
        <v>45</v>
      </c>
    </row>
    <row r="71" spans="2:14" ht="19.149999999999999" hidden="1" customHeight="1" outlineLevel="2" x14ac:dyDescent="0.25">
      <c r="B71" s="111" t="s">
        <v>81</v>
      </c>
      <c r="C71" s="112" t="s">
        <v>14</v>
      </c>
      <c r="D71" s="104"/>
      <c r="E71" s="104">
        <f>G71+H71</f>
        <v>10</v>
      </c>
      <c r="F71" s="104" t="s">
        <v>72</v>
      </c>
      <c r="G71" s="104"/>
      <c r="H71" s="104">
        <v>10</v>
      </c>
      <c r="I71" s="104"/>
      <c r="J71" s="104"/>
      <c r="K71" s="104">
        <v>10</v>
      </c>
      <c r="L71" s="32"/>
      <c r="M71" s="181"/>
      <c r="N71" s="105">
        <v>10</v>
      </c>
    </row>
    <row r="72" spans="2:14" ht="19.149999999999999" customHeight="1" outlineLevel="1" collapsed="1" x14ac:dyDescent="0.25">
      <c r="B72" s="113" t="s">
        <v>81</v>
      </c>
      <c r="C72" s="150"/>
      <c r="D72" s="242">
        <f>SUM(D62:D71)</f>
        <v>5297</v>
      </c>
      <c r="E72" s="242">
        <f t="shared" ref="E72:N72" si="14">SUM(E62:E71)</f>
        <v>5434</v>
      </c>
      <c r="F72" s="242">
        <f t="shared" si="14"/>
        <v>0</v>
      </c>
      <c r="G72" s="242">
        <f t="shared" si="14"/>
        <v>5297</v>
      </c>
      <c r="H72" s="242">
        <f t="shared" si="14"/>
        <v>137</v>
      </c>
      <c r="I72" s="242">
        <f t="shared" si="14"/>
        <v>4184</v>
      </c>
      <c r="J72" s="242">
        <f>SUM(J62:J71)/9</f>
        <v>79.111891079223355</v>
      </c>
      <c r="K72" s="242">
        <f t="shared" si="14"/>
        <v>3622</v>
      </c>
      <c r="L72" s="242">
        <f>SUM(L62:L71)/9</f>
        <v>66.436039536623895</v>
      </c>
      <c r="M72" s="242">
        <f t="shared" si="14"/>
        <v>501</v>
      </c>
      <c r="N72" s="246">
        <f t="shared" si="14"/>
        <v>627</v>
      </c>
    </row>
    <row r="73" spans="2:14" ht="19.149999999999999" hidden="1" customHeight="1" outlineLevel="2" x14ac:dyDescent="0.25">
      <c r="B73" s="111" t="s">
        <v>82</v>
      </c>
      <c r="C73" s="112">
        <v>1</v>
      </c>
      <c r="D73" s="108">
        <v>526</v>
      </c>
      <c r="E73" s="108">
        <f>G73+H73</f>
        <v>533</v>
      </c>
      <c r="F73" s="108" t="s">
        <v>72</v>
      </c>
      <c r="G73" s="108">
        <v>526</v>
      </c>
      <c r="H73" s="108">
        <v>7</v>
      </c>
      <c r="I73" s="108">
        <v>471</v>
      </c>
      <c r="J73" s="108">
        <f>(I73/G73)*100</f>
        <v>89.543726235741445</v>
      </c>
      <c r="K73" s="108">
        <v>478</v>
      </c>
      <c r="L73" s="32">
        <f t="shared" si="2"/>
        <v>89.681050656660403</v>
      </c>
      <c r="M73" s="180">
        <v>0</v>
      </c>
      <c r="N73" s="159">
        <v>0</v>
      </c>
    </row>
    <row r="74" spans="2:14" ht="19.149999999999999" hidden="1" customHeight="1" outlineLevel="2" x14ac:dyDescent="0.25">
      <c r="B74" s="111" t="s">
        <v>82</v>
      </c>
      <c r="C74" s="112">
        <v>2</v>
      </c>
      <c r="D74" s="108">
        <v>675</v>
      </c>
      <c r="E74" s="108">
        <f>G74+H74</f>
        <v>688</v>
      </c>
      <c r="F74" s="108" t="s">
        <v>73</v>
      </c>
      <c r="G74" s="108">
        <v>675</v>
      </c>
      <c r="H74" s="108">
        <v>13</v>
      </c>
      <c r="I74" s="108">
        <v>587</v>
      </c>
      <c r="J74" s="108">
        <f>(I74/G74)*100</f>
        <v>86.962962962962962</v>
      </c>
      <c r="K74" s="108">
        <v>356</v>
      </c>
      <c r="L74" s="32">
        <f t="shared" si="2"/>
        <v>51.744186046511629</v>
      </c>
      <c r="M74" s="180">
        <v>0</v>
      </c>
      <c r="N74" s="159">
        <v>268</v>
      </c>
    </row>
    <row r="75" spans="2:14" ht="19.149999999999999" hidden="1" customHeight="1" outlineLevel="2" x14ac:dyDescent="0.25">
      <c r="B75" s="111" t="s">
        <v>82</v>
      </c>
      <c r="C75" s="112">
        <v>3</v>
      </c>
      <c r="D75" s="108">
        <v>689</v>
      </c>
      <c r="E75" s="108">
        <f t="shared" ref="E75:E96" si="15">G75+H75</f>
        <v>689</v>
      </c>
      <c r="F75" s="108" t="s">
        <v>73</v>
      </c>
      <c r="G75" s="108">
        <v>689</v>
      </c>
      <c r="H75" s="108">
        <v>0</v>
      </c>
      <c r="I75" s="108">
        <v>650</v>
      </c>
      <c r="J75" s="108">
        <f t="shared" ref="J75:J96" si="16">(I75/G75)*100</f>
        <v>94.339622641509436</v>
      </c>
      <c r="K75" s="108">
        <v>587</v>
      </c>
      <c r="L75" s="32">
        <f t="shared" si="2"/>
        <v>85.19593613933236</v>
      </c>
      <c r="M75" s="180">
        <v>352</v>
      </c>
      <c r="N75" s="159">
        <v>0</v>
      </c>
    </row>
    <row r="76" spans="2:14" ht="19.149999999999999" hidden="1" customHeight="1" outlineLevel="2" x14ac:dyDescent="0.25">
      <c r="B76" s="111" t="s">
        <v>82</v>
      </c>
      <c r="C76" s="112">
        <v>4</v>
      </c>
      <c r="D76" s="108">
        <v>463</v>
      </c>
      <c r="E76" s="108">
        <f t="shared" si="15"/>
        <v>502</v>
      </c>
      <c r="F76" s="108" t="s">
        <v>73</v>
      </c>
      <c r="G76" s="108">
        <v>463</v>
      </c>
      <c r="H76" s="108">
        <v>39</v>
      </c>
      <c r="I76" s="108">
        <v>422</v>
      </c>
      <c r="J76" s="108">
        <f t="shared" si="16"/>
        <v>91.144708423326136</v>
      </c>
      <c r="K76" s="108">
        <v>264</v>
      </c>
      <c r="L76" s="32">
        <f t="shared" ref="L76:L139" si="17">(K76/E76)*100</f>
        <v>52.589641434262944</v>
      </c>
      <c r="M76" s="180">
        <v>0</v>
      </c>
      <c r="N76" s="159">
        <v>0</v>
      </c>
    </row>
    <row r="77" spans="2:14" ht="19.149999999999999" hidden="1" customHeight="1" outlineLevel="2" x14ac:dyDescent="0.25">
      <c r="B77" s="111" t="s">
        <v>82</v>
      </c>
      <c r="C77" s="112">
        <v>5</v>
      </c>
      <c r="D77" s="108">
        <v>446</v>
      </c>
      <c r="E77" s="108">
        <f t="shared" si="15"/>
        <v>458</v>
      </c>
      <c r="F77" s="108" t="s">
        <v>72</v>
      </c>
      <c r="G77" s="108">
        <v>446</v>
      </c>
      <c r="H77" s="108">
        <v>12</v>
      </c>
      <c r="I77" s="108">
        <v>420</v>
      </c>
      <c r="J77" s="108">
        <f t="shared" si="16"/>
        <v>94.170403587443957</v>
      </c>
      <c r="K77" s="108">
        <v>419</v>
      </c>
      <c r="L77" s="32">
        <f t="shared" si="17"/>
        <v>91.484716157205241</v>
      </c>
      <c r="M77" s="180">
        <v>0</v>
      </c>
      <c r="N77" s="159">
        <v>0</v>
      </c>
    </row>
    <row r="78" spans="2:14" ht="19.149999999999999" hidden="1" customHeight="1" outlineLevel="2" x14ac:dyDescent="0.25">
      <c r="B78" s="111" t="s">
        <v>82</v>
      </c>
      <c r="C78" s="112">
        <v>6</v>
      </c>
      <c r="D78" s="108">
        <v>555</v>
      </c>
      <c r="E78" s="108">
        <f t="shared" si="15"/>
        <v>570</v>
      </c>
      <c r="F78" s="108" t="s">
        <v>73</v>
      </c>
      <c r="G78" s="108">
        <v>555</v>
      </c>
      <c r="H78" s="108">
        <v>15</v>
      </c>
      <c r="I78" s="108">
        <v>532</v>
      </c>
      <c r="J78" s="108">
        <f t="shared" si="16"/>
        <v>95.85585585585585</v>
      </c>
      <c r="K78" s="108">
        <v>451</v>
      </c>
      <c r="L78" s="32">
        <f t="shared" si="17"/>
        <v>79.122807017543863</v>
      </c>
      <c r="M78" s="180">
        <v>0</v>
      </c>
      <c r="N78" s="159">
        <v>0</v>
      </c>
    </row>
    <row r="79" spans="2:14" ht="19.149999999999999" hidden="1" customHeight="1" outlineLevel="2" x14ac:dyDescent="0.25">
      <c r="B79" s="111" t="s">
        <v>82</v>
      </c>
      <c r="C79" s="112">
        <v>7</v>
      </c>
      <c r="D79" s="108">
        <v>636</v>
      </c>
      <c r="E79" s="108">
        <f t="shared" si="15"/>
        <v>668</v>
      </c>
      <c r="F79" s="108" t="s">
        <v>72</v>
      </c>
      <c r="G79" s="108">
        <v>636</v>
      </c>
      <c r="H79" s="108">
        <v>32</v>
      </c>
      <c r="I79" s="108">
        <v>636</v>
      </c>
      <c r="J79" s="108">
        <f t="shared" si="16"/>
        <v>100</v>
      </c>
      <c r="K79" s="108">
        <v>509</v>
      </c>
      <c r="L79" s="32">
        <f t="shared" si="17"/>
        <v>76.197604790419163</v>
      </c>
      <c r="M79" s="180">
        <v>0</v>
      </c>
      <c r="N79" s="159">
        <v>280</v>
      </c>
    </row>
    <row r="80" spans="2:14" ht="19.149999999999999" hidden="1" customHeight="1" outlineLevel="2" x14ac:dyDescent="0.25">
      <c r="B80" s="111" t="s">
        <v>82</v>
      </c>
      <c r="C80" s="112">
        <v>8</v>
      </c>
      <c r="D80" s="108">
        <v>481</v>
      </c>
      <c r="E80" s="108">
        <f t="shared" si="15"/>
        <v>494</v>
      </c>
      <c r="F80" s="108" t="s">
        <v>73</v>
      </c>
      <c r="G80" s="108">
        <v>481</v>
      </c>
      <c r="H80" s="108">
        <v>13</v>
      </c>
      <c r="I80" s="108">
        <v>476</v>
      </c>
      <c r="J80" s="108">
        <f t="shared" si="16"/>
        <v>98.960498960498967</v>
      </c>
      <c r="K80" s="108">
        <v>463</v>
      </c>
      <c r="L80" s="32">
        <f t="shared" si="17"/>
        <v>93.724696356275302</v>
      </c>
      <c r="M80" s="180">
        <v>0</v>
      </c>
      <c r="N80" s="159">
        <v>345</v>
      </c>
    </row>
    <row r="81" spans="2:14" ht="19.149999999999999" hidden="1" customHeight="1" outlineLevel="2" x14ac:dyDescent="0.25">
      <c r="B81" s="111" t="s">
        <v>82</v>
      </c>
      <c r="C81" s="112">
        <v>9</v>
      </c>
      <c r="D81" s="108">
        <v>474</v>
      </c>
      <c r="E81" s="108">
        <f t="shared" si="15"/>
        <v>484</v>
      </c>
      <c r="F81" s="108" t="s">
        <v>72</v>
      </c>
      <c r="G81" s="108">
        <v>474</v>
      </c>
      <c r="H81" s="108">
        <v>10</v>
      </c>
      <c r="I81" s="108">
        <v>473</v>
      </c>
      <c r="J81" s="108">
        <f t="shared" si="16"/>
        <v>99.789029535864984</v>
      </c>
      <c r="K81" s="108">
        <v>459</v>
      </c>
      <c r="L81" s="32">
        <f t="shared" si="17"/>
        <v>94.834710743801651</v>
      </c>
      <c r="M81" s="180">
        <v>0</v>
      </c>
      <c r="N81" s="159">
        <v>281</v>
      </c>
    </row>
    <row r="82" spans="2:14" ht="19.149999999999999" hidden="1" customHeight="1" outlineLevel="2" x14ac:dyDescent="0.25">
      <c r="B82" s="111" t="s">
        <v>82</v>
      </c>
      <c r="C82" s="112">
        <v>10</v>
      </c>
      <c r="D82" s="108">
        <v>555</v>
      </c>
      <c r="E82" s="108">
        <f t="shared" si="15"/>
        <v>579</v>
      </c>
      <c r="F82" s="108" t="s">
        <v>72</v>
      </c>
      <c r="G82" s="108">
        <v>555</v>
      </c>
      <c r="H82" s="108">
        <v>24</v>
      </c>
      <c r="I82" s="108">
        <v>518</v>
      </c>
      <c r="J82" s="108">
        <f t="shared" si="16"/>
        <v>93.333333333333329</v>
      </c>
      <c r="K82" s="108">
        <v>542</v>
      </c>
      <c r="L82" s="32">
        <f t="shared" si="17"/>
        <v>93.609671848013818</v>
      </c>
      <c r="M82" s="180">
        <v>0</v>
      </c>
      <c r="N82" s="159">
        <v>254</v>
      </c>
    </row>
    <row r="83" spans="2:14" ht="19.149999999999999" hidden="1" customHeight="1" outlineLevel="2" x14ac:dyDescent="0.25">
      <c r="B83" s="111" t="s">
        <v>82</v>
      </c>
      <c r="C83" s="112">
        <v>11</v>
      </c>
      <c r="D83" s="108">
        <v>529</v>
      </c>
      <c r="E83" s="108">
        <f t="shared" si="15"/>
        <v>548</v>
      </c>
      <c r="F83" s="108" t="s">
        <v>72</v>
      </c>
      <c r="G83" s="108">
        <v>529</v>
      </c>
      <c r="H83" s="108">
        <v>19</v>
      </c>
      <c r="I83" s="108">
        <v>529</v>
      </c>
      <c r="J83" s="108">
        <f t="shared" si="16"/>
        <v>100</v>
      </c>
      <c r="K83" s="108">
        <v>548</v>
      </c>
      <c r="L83" s="32">
        <f t="shared" si="17"/>
        <v>100</v>
      </c>
      <c r="M83" s="180">
        <v>0</v>
      </c>
      <c r="N83" s="159">
        <v>0</v>
      </c>
    </row>
    <row r="84" spans="2:14" ht="19.149999999999999" hidden="1" customHeight="1" outlineLevel="2" x14ac:dyDescent="0.25">
      <c r="B84" s="111" t="s">
        <v>82</v>
      </c>
      <c r="C84" s="112">
        <v>12</v>
      </c>
      <c r="D84" s="108">
        <v>520</v>
      </c>
      <c r="E84" s="108">
        <f t="shared" si="15"/>
        <v>536</v>
      </c>
      <c r="F84" s="108" t="s">
        <v>72</v>
      </c>
      <c r="G84" s="108">
        <v>520</v>
      </c>
      <c r="H84" s="108">
        <v>16</v>
      </c>
      <c r="I84" s="108">
        <v>494</v>
      </c>
      <c r="J84" s="108">
        <f t="shared" si="16"/>
        <v>95</v>
      </c>
      <c r="K84" s="108">
        <v>510</v>
      </c>
      <c r="L84" s="32">
        <f t="shared" si="17"/>
        <v>95.149253731343293</v>
      </c>
      <c r="M84" s="180">
        <v>0</v>
      </c>
      <c r="N84" s="159">
        <v>0</v>
      </c>
    </row>
    <row r="85" spans="2:14" ht="19.149999999999999" hidden="1" customHeight="1" outlineLevel="2" x14ac:dyDescent="0.25">
      <c r="B85" s="111" t="s">
        <v>82</v>
      </c>
      <c r="C85" s="112">
        <v>13</v>
      </c>
      <c r="D85" s="108">
        <v>627</v>
      </c>
      <c r="E85" s="108">
        <f t="shared" si="15"/>
        <v>627</v>
      </c>
      <c r="F85" s="108" t="s">
        <v>72</v>
      </c>
      <c r="G85" s="108">
        <v>627</v>
      </c>
      <c r="H85" s="108">
        <v>0</v>
      </c>
      <c r="I85" s="108">
        <v>627</v>
      </c>
      <c r="J85" s="108">
        <f t="shared" si="16"/>
        <v>100</v>
      </c>
      <c r="K85" s="108">
        <v>627</v>
      </c>
      <c r="L85" s="32">
        <f t="shared" si="17"/>
        <v>100</v>
      </c>
      <c r="M85" s="180">
        <v>50</v>
      </c>
      <c r="N85" s="159">
        <v>0</v>
      </c>
    </row>
    <row r="86" spans="2:14" ht="19.149999999999999" hidden="1" customHeight="1" outlineLevel="2" x14ac:dyDescent="0.25">
      <c r="B86" s="111" t="s">
        <v>82</v>
      </c>
      <c r="C86" s="112">
        <v>14</v>
      </c>
      <c r="D86" s="108">
        <v>459</v>
      </c>
      <c r="E86" s="108">
        <f t="shared" si="15"/>
        <v>470</v>
      </c>
      <c r="F86" s="108" t="s">
        <v>72</v>
      </c>
      <c r="G86" s="108">
        <v>459</v>
      </c>
      <c r="H86" s="108">
        <v>11</v>
      </c>
      <c r="I86" s="108">
        <v>459</v>
      </c>
      <c r="J86" s="108">
        <f t="shared" si="16"/>
        <v>100</v>
      </c>
      <c r="K86" s="108">
        <v>445</v>
      </c>
      <c r="L86" s="32">
        <f t="shared" si="17"/>
        <v>94.680851063829792</v>
      </c>
      <c r="M86" s="180">
        <v>50</v>
      </c>
      <c r="N86" s="159">
        <v>100</v>
      </c>
    </row>
    <row r="87" spans="2:14" ht="19.149999999999999" hidden="1" customHeight="1" outlineLevel="2" x14ac:dyDescent="0.25">
      <c r="B87" s="111" t="s">
        <v>82</v>
      </c>
      <c r="C87" s="112">
        <v>15</v>
      </c>
      <c r="D87" s="108">
        <v>617</v>
      </c>
      <c r="E87" s="108">
        <f t="shared" si="15"/>
        <v>633</v>
      </c>
      <c r="F87" s="108" t="s">
        <v>73</v>
      </c>
      <c r="G87" s="108">
        <v>617</v>
      </c>
      <c r="H87" s="108">
        <v>16</v>
      </c>
      <c r="I87" s="108">
        <v>617</v>
      </c>
      <c r="J87" s="108">
        <f t="shared" si="16"/>
        <v>100</v>
      </c>
      <c r="K87" s="108">
        <v>542</v>
      </c>
      <c r="L87" s="32">
        <f t="shared" si="17"/>
        <v>85.624012638230653</v>
      </c>
      <c r="M87" s="180">
        <v>70</v>
      </c>
      <c r="N87" s="159">
        <v>132</v>
      </c>
    </row>
    <row r="88" spans="2:14" ht="19.149999999999999" hidden="1" customHeight="1" outlineLevel="2" x14ac:dyDescent="0.25">
      <c r="B88" s="111" t="s">
        <v>82</v>
      </c>
      <c r="C88" s="112">
        <v>16</v>
      </c>
      <c r="D88" s="108">
        <v>559</v>
      </c>
      <c r="E88" s="108">
        <f t="shared" si="15"/>
        <v>577</v>
      </c>
      <c r="F88" s="108" t="s">
        <v>73</v>
      </c>
      <c r="G88" s="108">
        <v>559</v>
      </c>
      <c r="H88" s="108">
        <v>18</v>
      </c>
      <c r="I88" s="108">
        <v>481</v>
      </c>
      <c r="J88" s="108">
        <f t="shared" si="16"/>
        <v>86.04651162790698</v>
      </c>
      <c r="K88" s="108">
        <v>493</v>
      </c>
      <c r="L88" s="32">
        <f t="shared" si="17"/>
        <v>85.441941074523399</v>
      </c>
      <c r="M88" s="180">
        <v>0</v>
      </c>
      <c r="N88" s="159">
        <v>200</v>
      </c>
    </row>
    <row r="89" spans="2:14" ht="19.149999999999999" hidden="1" customHeight="1" outlineLevel="2" x14ac:dyDescent="0.25">
      <c r="B89" s="111" t="s">
        <v>82</v>
      </c>
      <c r="C89" s="112">
        <v>17</v>
      </c>
      <c r="D89" s="108">
        <v>515</v>
      </c>
      <c r="E89" s="108">
        <f t="shared" si="15"/>
        <v>527</v>
      </c>
      <c r="F89" s="108" t="s">
        <v>73</v>
      </c>
      <c r="G89" s="108">
        <v>515</v>
      </c>
      <c r="H89" s="108">
        <v>12</v>
      </c>
      <c r="I89" s="108">
        <v>410</v>
      </c>
      <c r="J89" s="108">
        <f t="shared" si="16"/>
        <v>79.611650485436897</v>
      </c>
      <c r="K89" s="108">
        <v>388</v>
      </c>
      <c r="L89" s="32">
        <f t="shared" si="17"/>
        <v>73.624288425047439</v>
      </c>
      <c r="M89" s="180">
        <v>50</v>
      </c>
      <c r="N89" s="159">
        <v>300</v>
      </c>
    </row>
    <row r="90" spans="2:14" ht="19.149999999999999" hidden="1" customHeight="1" outlineLevel="2" x14ac:dyDescent="0.25">
      <c r="B90" s="111" t="s">
        <v>82</v>
      </c>
      <c r="C90" s="112">
        <v>18</v>
      </c>
      <c r="D90" s="108">
        <v>561</v>
      </c>
      <c r="E90" s="108">
        <f t="shared" si="15"/>
        <v>561</v>
      </c>
      <c r="F90" s="108" t="s">
        <v>73</v>
      </c>
      <c r="G90" s="108">
        <v>561</v>
      </c>
      <c r="H90" s="108">
        <v>0</v>
      </c>
      <c r="I90" s="108">
        <v>550</v>
      </c>
      <c r="J90" s="108">
        <f t="shared" si="16"/>
        <v>98.039215686274503</v>
      </c>
      <c r="K90" s="108">
        <v>550</v>
      </c>
      <c r="L90" s="32">
        <f t="shared" si="17"/>
        <v>98.039215686274503</v>
      </c>
      <c r="M90" s="180">
        <v>0</v>
      </c>
      <c r="N90" s="159">
        <v>0</v>
      </c>
    </row>
    <row r="91" spans="2:14" ht="19.149999999999999" hidden="1" customHeight="1" outlineLevel="2" x14ac:dyDescent="0.25">
      <c r="B91" s="111" t="s">
        <v>82</v>
      </c>
      <c r="C91" s="112">
        <v>19</v>
      </c>
      <c r="D91" s="108">
        <v>513</v>
      </c>
      <c r="E91" s="108">
        <f t="shared" si="15"/>
        <v>525</v>
      </c>
      <c r="F91" s="108" t="s">
        <v>73</v>
      </c>
      <c r="G91" s="108">
        <v>513</v>
      </c>
      <c r="H91" s="108">
        <v>12</v>
      </c>
      <c r="I91" s="108">
        <v>531</v>
      </c>
      <c r="J91" s="108">
        <f t="shared" si="16"/>
        <v>103.50877192982458</v>
      </c>
      <c r="K91" s="108">
        <v>503</v>
      </c>
      <c r="L91" s="32">
        <f t="shared" si="17"/>
        <v>95.80952380952381</v>
      </c>
      <c r="M91" s="180">
        <v>67</v>
      </c>
      <c r="N91" s="159">
        <v>198</v>
      </c>
    </row>
    <row r="92" spans="2:14" ht="19.149999999999999" hidden="1" customHeight="1" outlineLevel="2" x14ac:dyDescent="0.25">
      <c r="B92" s="111" t="s">
        <v>82</v>
      </c>
      <c r="C92" s="112">
        <v>20</v>
      </c>
      <c r="D92" s="108">
        <v>473</v>
      </c>
      <c r="E92" s="108">
        <f t="shared" si="15"/>
        <v>473</v>
      </c>
      <c r="F92" s="108" t="s">
        <v>73</v>
      </c>
      <c r="G92" s="108">
        <v>473</v>
      </c>
      <c r="H92" s="108">
        <v>0</v>
      </c>
      <c r="I92" s="108">
        <v>473</v>
      </c>
      <c r="J92" s="108">
        <f t="shared" si="16"/>
        <v>100</v>
      </c>
      <c r="K92" s="108">
        <v>470</v>
      </c>
      <c r="L92" s="32">
        <f t="shared" si="17"/>
        <v>99.365750528541227</v>
      </c>
      <c r="M92" s="180">
        <v>0</v>
      </c>
      <c r="N92" s="159">
        <v>0</v>
      </c>
    </row>
    <row r="93" spans="2:14" ht="19.149999999999999" hidden="1" customHeight="1" outlineLevel="2" x14ac:dyDescent="0.25">
      <c r="B93" s="111" t="s">
        <v>82</v>
      </c>
      <c r="C93" s="112">
        <v>21</v>
      </c>
      <c r="D93" s="108">
        <v>483</v>
      </c>
      <c r="E93" s="108">
        <f t="shared" si="15"/>
        <v>494</v>
      </c>
      <c r="F93" s="108" t="s">
        <v>72</v>
      </c>
      <c r="G93" s="108">
        <v>483</v>
      </c>
      <c r="H93" s="108">
        <v>11</v>
      </c>
      <c r="I93" s="108">
        <v>399</v>
      </c>
      <c r="J93" s="108">
        <f t="shared" si="16"/>
        <v>82.608695652173907</v>
      </c>
      <c r="K93" s="108">
        <v>398</v>
      </c>
      <c r="L93" s="32">
        <f t="shared" si="17"/>
        <v>80.566801619433207</v>
      </c>
      <c r="M93" s="180">
        <v>35</v>
      </c>
      <c r="N93" s="159">
        <v>0</v>
      </c>
    </row>
    <row r="94" spans="2:14" ht="19.149999999999999" hidden="1" customHeight="1" outlineLevel="2" x14ac:dyDescent="0.25">
      <c r="B94" s="111" t="s">
        <v>82</v>
      </c>
      <c r="C94" s="112">
        <v>22</v>
      </c>
      <c r="D94" s="108">
        <v>443</v>
      </c>
      <c r="E94" s="108">
        <f t="shared" si="15"/>
        <v>443</v>
      </c>
      <c r="F94" s="108" t="s">
        <v>72</v>
      </c>
      <c r="G94" s="108">
        <v>443</v>
      </c>
      <c r="H94" s="108">
        <v>0</v>
      </c>
      <c r="I94" s="108">
        <v>440</v>
      </c>
      <c r="J94" s="108">
        <f t="shared" si="16"/>
        <v>99.322799097065456</v>
      </c>
      <c r="K94" s="108">
        <v>380</v>
      </c>
      <c r="L94" s="32">
        <f t="shared" si="17"/>
        <v>85.778781038374717</v>
      </c>
      <c r="M94" s="180">
        <v>42</v>
      </c>
      <c r="N94" s="159">
        <v>0</v>
      </c>
    </row>
    <row r="95" spans="2:14" ht="19.149999999999999" hidden="1" customHeight="1" outlineLevel="2" x14ac:dyDescent="0.25">
      <c r="B95" s="111" t="s">
        <v>82</v>
      </c>
      <c r="C95" s="112">
        <v>23</v>
      </c>
      <c r="D95" s="108">
        <v>602</v>
      </c>
      <c r="E95" s="108">
        <f t="shared" si="15"/>
        <v>620</v>
      </c>
      <c r="F95" s="108" t="s">
        <v>73</v>
      </c>
      <c r="G95" s="108">
        <v>602</v>
      </c>
      <c r="H95" s="108">
        <v>18</v>
      </c>
      <c r="I95" s="108">
        <v>568</v>
      </c>
      <c r="J95" s="108">
        <f t="shared" si="16"/>
        <v>94.352159468438529</v>
      </c>
      <c r="K95" s="108">
        <v>585</v>
      </c>
      <c r="L95" s="32">
        <f t="shared" si="17"/>
        <v>94.354838709677423</v>
      </c>
      <c r="M95" s="180">
        <v>0</v>
      </c>
      <c r="N95" s="159">
        <v>2</v>
      </c>
    </row>
    <row r="96" spans="2:14" ht="19.149999999999999" hidden="1" customHeight="1" outlineLevel="2" x14ac:dyDescent="0.25">
      <c r="B96" s="111" t="s">
        <v>82</v>
      </c>
      <c r="C96" s="112">
        <v>24</v>
      </c>
      <c r="D96" s="108">
        <v>575</v>
      </c>
      <c r="E96" s="108">
        <f t="shared" si="15"/>
        <v>591</v>
      </c>
      <c r="F96" s="108" t="s">
        <v>72</v>
      </c>
      <c r="G96" s="108">
        <v>575</v>
      </c>
      <c r="H96" s="108">
        <v>16</v>
      </c>
      <c r="I96" s="108">
        <v>480</v>
      </c>
      <c r="J96" s="108">
        <f t="shared" si="16"/>
        <v>83.478260869565219</v>
      </c>
      <c r="K96" s="108">
        <v>461</v>
      </c>
      <c r="L96" s="32">
        <f t="shared" si="17"/>
        <v>78.003384094754651</v>
      </c>
      <c r="M96" s="180">
        <v>0</v>
      </c>
      <c r="N96" s="159">
        <v>0</v>
      </c>
    </row>
    <row r="97" spans="2:14" ht="19.149999999999999" hidden="1" customHeight="1" outlineLevel="2" x14ac:dyDescent="0.25">
      <c r="B97" s="111" t="s">
        <v>82</v>
      </c>
      <c r="C97" s="112" t="s">
        <v>14</v>
      </c>
      <c r="D97" s="104"/>
      <c r="E97" s="104">
        <f>G97+H97</f>
        <v>12</v>
      </c>
      <c r="F97" s="104" t="s">
        <v>73</v>
      </c>
      <c r="G97" s="104"/>
      <c r="H97" s="104">
        <v>12</v>
      </c>
      <c r="I97" s="104"/>
      <c r="J97" s="104"/>
      <c r="K97" s="104">
        <v>12</v>
      </c>
      <c r="L97" s="32"/>
      <c r="M97" s="181"/>
      <c r="N97" s="105">
        <v>12</v>
      </c>
    </row>
    <row r="98" spans="2:14" ht="19.149999999999999" customHeight="1" outlineLevel="1" collapsed="1" x14ac:dyDescent="0.25">
      <c r="B98" s="113" t="s">
        <v>82</v>
      </c>
      <c r="C98" s="150"/>
      <c r="D98" s="242">
        <f>SUM(D73:D97)</f>
        <v>12976</v>
      </c>
      <c r="E98" s="242">
        <f t="shared" ref="E98:N98" si="18">SUM(E73:E97)</f>
        <v>13302</v>
      </c>
      <c r="F98" s="242">
        <f t="shared" si="18"/>
        <v>0</v>
      </c>
      <c r="G98" s="242">
        <f t="shared" si="18"/>
        <v>12976</v>
      </c>
      <c r="H98" s="242">
        <f t="shared" si="18"/>
        <v>326</v>
      </c>
      <c r="I98" s="242">
        <f t="shared" si="18"/>
        <v>12243</v>
      </c>
      <c r="J98" s="242">
        <f>SUM(J73:J97)/24</f>
        <v>94.419508598050967</v>
      </c>
      <c r="K98" s="242">
        <f t="shared" si="18"/>
        <v>11440</v>
      </c>
      <c r="L98" s="242">
        <f>SUM(L73:L97)/24</f>
        <v>86.442652650399168</v>
      </c>
      <c r="M98" s="242">
        <f t="shared" si="18"/>
        <v>716</v>
      </c>
      <c r="N98" s="246">
        <f t="shared" si="18"/>
        <v>2372</v>
      </c>
    </row>
    <row r="99" spans="2:14" ht="19.149999999999999" hidden="1" customHeight="1" outlineLevel="2" x14ac:dyDescent="0.25">
      <c r="B99" s="111" t="s">
        <v>83</v>
      </c>
      <c r="C99" s="112">
        <v>1</v>
      </c>
      <c r="D99" s="108">
        <v>657</v>
      </c>
      <c r="E99" s="108">
        <f>G99+H99</f>
        <v>665</v>
      </c>
      <c r="F99" s="108" t="s">
        <v>73</v>
      </c>
      <c r="G99" s="108">
        <v>657</v>
      </c>
      <c r="H99" s="108">
        <v>8</v>
      </c>
      <c r="I99" s="108">
        <v>597</v>
      </c>
      <c r="J99" s="108">
        <f>(I99/G99)*100</f>
        <v>90.867579908675793</v>
      </c>
      <c r="K99" s="108">
        <v>605</v>
      </c>
      <c r="L99" s="32">
        <f t="shared" si="17"/>
        <v>90.977443609022558</v>
      </c>
      <c r="M99" s="180">
        <v>0</v>
      </c>
      <c r="N99" s="159">
        <v>0</v>
      </c>
    </row>
    <row r="100" spans="2:14" ht="19.149999999999999" hidden="1" customHeight="1" outlineLevel="2" x14ac:dyDescent="0.25">
      <c r="B100" s="111" t="s">
        <v>83</v>
      </c>
      <c r="C100" s="112">
        <v>2</v>
      </c>
      <c r="D100" s="108">
        <v>630</v>
      </c>
      <c r="E100" s="108">
        <f>G100+H100</f>
        <v>643</v>
      </c>
      <c r="F100" s="108" t="s">
        <v>73</v>
      </c>
      <c r="G100" s="108">
        <v>630</v>
      </c>
      <c r="H100" s="108">
        <v>13</v>
      </c>
      <c r="I100" s="108">
        <v>487</v>
      </c>
      <c r="J100" s="108">
        <f>(I100/G100)*100</f>
        <v>77.301587301587304</v>
      </c>
      <c r="K100" s="108">
        <v>481</v>
      </c>
      <c r="L100" s="32">
        <f t="shared" si="17"/>
        <v>74.805598755832037</v>
      </c>
      <c r="M100" s="180">
        <v>0</v>
      </c>
      <c r="N100" s="159">
        <v>188</v>
      </c>
    </row>
    <row r="101" spans="2:14" ht="19.149999999999999" hidden="1" customHeight="1" outlineLevel="2" x14ac:dyDescent="0.25">
      <c r="B101" s="111" t="s">
        <v>83</v>
      </c>
      <c r="C101" s="112">
        <v>3</v>
      </c>
      <c r="D101" s="108">
        <v>638</v>
      </c>
      <c r="E101" s="108">
        <f t="shared" ref="E101:E102" si="19">G101+H101</f>
        <v>650</v>
      </c>
      <c r="F101" s="108" t="s">
        <v>72</v>
      </c>
      <c r="G101" s="108">
        <v>638</v>
      </c>
      <c r="H101" s="108">
        <v>12</v>
      </c>
      <c r="I101" s="108">
        <v>543</v>
      </c>
      <c r="J101" s="108">
        <f t="shared" ref="J101:J102" si="20">(I101/G101)*100</f>
        <v>85.109717868338549</v>
      </c>
      <c r="K101" s="108">
        <v>543</v>
      </c>
      <c r="L101" s="32">
        <f t="shared" si="17"/>
        <v>83.538461538461533</v>
      </c>
      <c r="M101" s="180">
        <v>100</v>
      </c>
      <c r="N101" s="159">
        <v>0</v>
      </c>
    </row>
    <row r="102" spans="2:14" ht="19.149999999999999" hidden="1" customHeight="1" outlineLevel="2" x14ac:dyDescent="0.25">
      <c r="B102" s="111" t="s">
        <v>83</v>
      </c>
      <c r="C102" s="112">
        <v>4</v>
      </c>
      <c r="D102" s="108">
        <v>554</v>
      </c>
      <c r="E102" s="108">
        <f t="shared" si="19"/>
        <v>563</v>
      </c>
      <c r="F102" s="108" t="s">
        <v>72</v>
      </c>
      <c r="G102" s="108">
        <v>554</v>
      </c>
      <c r="H102" s="108">
        <v>9</v>
      </c>
      <c r="I102" s="108">
        <v>554</v>
      </c>
      <c r="J102" s="108">
        <f t="shared" si="20"/>
        <v>100</v>
      </c>
      <c r="K102" s="108">
        <v>563</v>
      </c>
      <c r="L102" s="32">
        <f t="shared" si="17"/>
        <v>100</v>
      </c>
      <c r="M102" s="180">
        <v>0</v>
      </c>
      <c r="N102" s="159">
        <v>0</v>
      </c>
    </row>
    <row r="103" spans="2:14" ht="19.149999999999999" hidden="1" customHeight="1" outlineLevel="2" x14ac:dyDescent="0.25">
      <c r="B103" s="111" t="s">
        <v>83</v>
      </c>
      <c r="C103" s="112" t="s">
        <v>14</v>
      </c>
      <c r="D103" s="104"/>
      <c r="E103" s="104"/>
      <c r="F103" s="104" t="s">
        <v>72</v>
      </c>
      <c r="G103" s="104"/>
      <c r="H103" s="104"/>
      <c r="I103" s="104"/>
      <c r="J103" s="104"/>
      <c r="K103" s="104"/>
      <c r="L103" s="32"/>
      <c r="M103" s="181"/>
      <c r="N103" s="105"/>
    </row>
    <row r="104" spans="2:14" ht="19.149999999999999" customHeight="1" outlineLevel="1" collapsed="1" x14ac:dyDescent="0.25">
      <c r="B104" s="113" t="s">
        <v>83</v>
      </c>
      <c r="C104" s="150"/>
      <c r="D104" s="242">
        <f>SUM(D99:D103)</f>
        <v>2479</v>
      </c>
      <c r="E104" s="242">
        <f t="shared" ref="E104:N104" si="21">SUM(E99:E103)</f>
        <v>2521</v>
      </c>
      <c r="F104" s="242">
        <f t="shared" si="21"/>
        <v>0</v>
      </c>
      <c r="G104" s="242">
        <f t="shared" si="21"/>
        <v>2479</v>
      </c>
      <c r="H104" s="242">
        <f t="shared" si="21"/>
        <v>42</v>
      </c>
      <c r="I104" s="242">
        <f t="shared" si="21"/>
        <v>2181</v>
      </c>
      <c r="J104" s="242">
        <f>SUM(J99:J103)/4</f>
        <v>88.319721269650415</v>
      </c>
      <c r="K104" s="242">
        <f t="shared" si="21"/>
        <v>2192</v>
      </c>
      <c r="L104" s="242">
        <f>SUM(L99:L103)/4</f>
        <v>87.330375975829028</v>
      </c>
      <c r="M104" s="242">
        <f t="shared" si="21"/>
        <v>100</v>
      </c>
      <c r="N104" s="246">
        <f t="shared" si="21"/>
        <v>188</v>
      </c>
    </row>
    <row r="105" spans="2:14" ht="19.149999999999999" hidden="1" customHeight="1" outlineLevel="2" x14ac:dyDescent="0.25">
      <c r="B105" s="111" t="s">
        <v>84</v>
      </c>
      <c r="C105" s="112">
        <v>1</v>
      </c>
      <c r="D105" s="108">
        <v>463</v>
      </c>
      <c r="E105" s="108">
        <f>G105+H105</f>
        <v>473</v>
      </c>
      <c r="F105" s="108" t="s">
        <v>72</v>
      </c>
      <c r="G105" s="108">
        <v>463</v>
      </c>
      <c r="H105" s="108">
        <v>10</v>
      </c>
      <c r="I105" s="108">
        <v>383</v>
      </c>
      <c r="J105" s="108">
        <f>(I105/G105)*100</f>
        <v>82.721382289416852</v>
      </c>
      <c r="K105" s="108">
        <v>349</v>
      </c>
      <c r="L105" s="32">
        <f t="shared" si="17"/>
        <v>73.784355179704022</v>
      </c>
      <c r="M105" s="180">
        <v>30</v>
      </c>
      <c r="N105" s="159">
        <v>43</v>
      </c>
    </row>
    <row r="106" spans="2:14" ht="19.149999999999999" hidden="1" customHeight="1" outlineLevel="2" x14ac:dyDescent="0.25">
      <c r="B106" s="111" t="s">
        <v>84</v>
      </c>
      <c r="C106" s="112">
        <v>2</v>
      </c>
      <c r="D106" s="108">
        <v>512</v>
      </c>
      <c r="E106" s="108">
        <f>G106+H106</f>
        <v>567</v>
      </c>
      <c r="F106" s="108" t="s">
        <v>73</v>
      </c>
      <c r="G106" s="108">
        <v>512</v>
      </c>
      <c r="H106" s="108">
        <v>55</v>
      </c>
      <c r="I106" s="108">
        <v>512</v>
      </c>
      <c r="J106" s="108">
        <f>(I106/G106)*100</f>
        <v>100</v>
      </c>
      <c r="K106" s="108">
        <v>285</v>
      </c>
      <c r="L106" s="32">
        <f t="shared" si="17"/>
        <v>50.264550264550266</v>
      </c>
      <c r="M106" s="180">
        <v>0</v>
      </c>
      <c r="N106" s="159">
        <v>285</v>
      </c>
    </row>
    <row r="107" spans="2:14" ht="19.149999999999999" hidden="1" customHeight="1" outlineLevel="2" x14ac:dyDescent="0.25">
      <c r="B107" s="111" t="s">
        <v>84</v>
      </c>
      <c r="C107" s="112">
        <v>3</v>
      </c>
      <c r="D107" s="108">
        <v>456</v>
      </c>
      <c r="E107" s="108">
        <f t="shared" ref="E107:E119" si="22">G107+H107</f>
        <v>456</v>
      </c>
      <c r="F107" s="108" t="s">
        <v>73</v>
      </c>
      <c r="G107" s="108">
        <v>456</v>
      </c>
      <c r="H107" s="108">
        <v>0</v>
      </c>
      <c r="I107" s="108">
        <v>421</v>
      </c>
      <c r="J107" s="108">
        <f t="shared" ref="J107:J119" si="23">(I107/G107)*100</f>
        <v>92.324561403508781</v>
      </c>
      <c r="K107" s="108">
        <v>421</v>
      </c>
      <c r="L107" s="32">
        <f t="shared" si="17"/>
        <v>92.324561403508781</v>
      </c>
      <c r="M107" s="180">
        <v>0</v>
      </c>
      <c r="N107" s="159">
        <v>0</v>
      </c>
    </row>
    <row r="108" spans="2:14" ht="19.149999999999999" hidden="1" customHeight="1" outlineLevel="2" x14ac:dyDescent="0.25">
      <c r="B108" s="111" t="s">
        <v>84</v>
      </c>
      <c r="C108" s="112">
        <v>4</v>
      </c>
      <c r="D108" s="108">
        <v>470</v>
      </c>
      <c r="E108" s="108">
        <f t="shared" si="22"/>
        <v>470</v>
      </c>
      <c r="F108" s="108" t="s">
        <v>72</v>
      </c>
      <c r="G108" s="108">
        <v>470</v>
      </c>
      <c r="H108" s="108">
        <v>0</v>
      </c>
      <c r="I108" s="108">
        <v>332</v>
      </c>
      <c r="J108" s="108">
        <f t="shared" si="23"/>
        <v>70.638297872340431</v>
      </c>
      <c r="K108" s="108">
        <v>332</v>
      </c>
      <c r="L108" s="32">
        <f t="shared" si="17"/>
        <v>70.638297872340431</v>
      </c>
      <c r="M108" s="180">
        <v>0</v>
      </c>
      <c r="N108" s="159">
        <v>115</v>
      </c>
    </row>
    <row r="109" spans="2:14" ht="19.149999999999999" hidden="1" customHeight="1" outlineLevel="2" x14ac:dyDescent="0.25">
      <c r="B109" s="111" t="s">
        <v>84</v>
      </c>
      <c r="C109" s="112">
        <v>5</v>
      </c>
      <c r="D109" s="108">
        <v>483</v>
      </c>
      <c r="E109" s="108">
        <f t="shared" si="22"/>
        <v>496</v>
      </c>
      <c r="F109" s="108" t="s">
        <v>72</v>
      </c>
      <c r="G109" s="108">
        <v>483</v>
      </c>
      <c r="H109" s="108">
        <v>13</v>
      </c>
      <c r="I109" s="108">
        <v>481</v>
      </c>
      <c r="J109" s="108">
        <f t="shared" si="23"/>
        <v>99.585921325051757</v>
      </c>
      <c r="K109" s="108">
        <v>469</v>
      </c>
      <c r="L109" s="32">
        <f t="shared" si="17"/>
        <v>94.556451612903231</v>
      </c>
      <c r="M109" s="180">
        <v>15</v>
      </c>
      <c r="N109" s="159">
        <v>0</v>
      </c>
    </row>
    <row r="110" spans="2:14" ht="19.149999999999999" hidden="1" customHeight="1" outlineLevel="2" x14ac:dyDescent="0.25">
      <c r="B110" s="111" t="s">
        <v>84</v>
      </c>
      <c r="C110" s="112">
        <v>6</v>
      </c>
      <c r="D110" s="108">
        <v>478</v>
      </c>
      <c r="E110" s="108">
        <f t="shared" si="22"/>
        <v>489</v>
      </c>
      <c r="F110" s="108" t="s">
        <v>72</v>
      </c>
      <c r="G110" s="108">
        <v>478</v>
      </c>
      <c r="H110" s="108">
        <v>11</v>
      </c>
      <c r="I110" s="108">
        <f>414-11-50+26</f>
        <v>379</v>
      </c>
      <c r="J110" s="108">
        <f t="shared" si="23"/>
        <v>79.288702928870293</v>
      </c>
      <c r="K110" s="108">
        <v>364</v>
      </c>
      <c r="L110" s="32">
        <f t="shared" si="17"/>
        <v>74.437627811860935</v>
      </c>
      <c r="M110" s="180">
        <v>73</v>
      </c>
      <c r="N110" s="159">
        <v>0</v>
      </c>
    </row>
    <row r="111" spans="2:14" ht="19.149999999999999" hidden="1" customHeight="1" outlineLevel="2" x14ac:dyDescent="0.25">
      <c r="B111" s="111" t="s">
        <v>84</v>
      </c>
      <c r="C111" s="112">
        <v>7</v>
      </c>
      <c r="D111" s="108">
        <v>529</v>
      </c>
      <c r="E111" s="108">
        <f t="shared" si="22"/>
        <v>539</v>
      </c>
      <c r="F111" s="108" t="s">
        <v>72</v>
      </c>
      <c r="G111" s="108">
        <v>529</v>
      </c>
      <c r="H111" s="108">
        <v>10</v>
      </c>
      <c r="I111" s="108">
        <v>413</v>
      </c>
      <c r="J111" s="108">
        <f t="shared" si="23"/>
        <v>78.071833648393195</v>
      </c>
      <c r="K111" s="108">
        <v>423</v>
      </c>
      <c r="L111" s="32">
        <f t="shared" si="17"/>
        <v>78.478664192949907</v>
      </c>
      <c r="M111" s="180">
        <v>1400</v>
      </c>
      <c r="N111" s="159">
        <v>0</v>
      </c>
    </row>
    <row r="112" spans="2:14" ht="19.149999999999999" hidden="1" customHeight="1" outlineLevel="2" x14ac:dyDescent="0.25">
      <c r="B112" s="111" t="s">
        <v>84</v>
      </c>
      <c r="C112" s="112">
        <v>8</v>
      </c>
      <c r="D112" s="108">
        <v>537</v>
      </c>
      <c r="E112" s="108">
        <f t="shared" si="22"/>
        <v>546</v>
      </c>
      <c r="F112" s="108" t="s">
        <v>73</v>
      </c>
      <c r="G112" s="108">
        <v>537</v>
      </c>
      <c r="H112" s="108">
        <v>9</v>
      </c>
      <c r="I112" s="108">
        <v>500</v>
      </c>
      <c r="J112" s="108">
        <f t="shared" si="23"/>
        <v>93.109869646182503</v>
      </c>
      <c r="K112" s="108">
        <v>500</v>
      </c>
      <c r="L112" s="32">
        <f t="shared" si="17"/>
        <v>91.575091575091577</v>
      </c>
      <c r="M112" s="180">
        <v>340</v>
      </c>
      <c r="N112" s="159">
        <v>0</v>
      </c>
    </row>
    <row r="113" spans="2:14" ht="19.149999999999999" hidden="1" customHeight="1" outlineLevel="2" x14ac:dyDescent="0.25">
      <c r="B113" s="111" t="s">
        <v>84</v>
      </c>
      <c r="C113" s="112">
        <v>9</v>
      </c>
      <c r="D113" s="108">
        <v>453</v>
      </c>
      <c r="E113" s="108">
        <f t="shared" si="22"/>
        <v>464</v>
      </c>
      <c r="F113" s="108" t="s">
        <v>116</v>
      </c>
      <c r="G113" s="108">
        <v>453</v>
      </c>
      <c r="H113" s="108">
        <v>11</v>
      </c>
      <c r="I113" s="108">
        <v>420</v>
      </c>
      <c r="J113" s="108">
        <f t="shared" si="23"/>
        <v>92.715231788079464</v>
      </c>
      <c r="K113" s="108">
        <v>423</v>
      </c>
      <c r="L113" s="32">
        <f t="shared" si="17"/>
        <v>91.16379310344827</v>
      </c>
      <c r="M113" s="180">
        <v>66</v>
      </c>
      <c r="N113" s="159">
        <v>0</v>
      </c>
    </row>
    <row r="114" spans="2:14" ht="19.149999999999999" hidden="1" customHeight="1" outlineLevel="2" x14ac:dyDescent="0.25">
      <c r="B114" s="111" t="s">
        <v>84</v>
      </c>
      <c r="C114" s="112">
        <v>10</v>
      </c>
      <c r="D114" s="108">
        <v>568</v>
      </c>
      <c r="E114" s="108">
        <f t="shared" si="22"/>
        <v>581</v>
      </c>
      <c r="F114" s="108" t="s">
        <v>110</v>
      </c>
      <c r="G114" s="108">
        <v>568</v>
      </c>
      <c r="H114" s="108">
        <v>13</v>
      </c>
      <c r="I114" s="108">
        <v>539</v>
      </c>
      <c r="J114" s="108">
        <f t="shared" si="23"/>
        <v>94.894366197183103</v>
      </c>
      <c r="K114" s="108">
        <v>504</v>
      </c>
      <c r="L114" s="32">
        <f t="shared" si="17"/>
        <v>86.746987951807228</v>
      </c>
      <c r="M114" s="180">
        <v>340</v>
      </c>
      <c r="N114" s="159">
        <v>0</v>
      </c>
    </row>
    <row r="115" spans="2:14" ht="19.149999999999999" hidden="1" customHeight="1" outlineLevel="2" x14ac:dyDescent="0.25">
      <c r="B115" s="111" t="s">
        <v>84</v>
      </c>
      <c r="C115" s="112">
        <v>11</v>
      </c>
      <c r="D115" s="108">
        <v>419</v>
      </c>
      <c r="E115" s="108">
        <f t="shared" si="22"/>
        <v>427</v>
      </c>
      <c r="F115" s="108" t="s">
        <v>72</v>
      </c>
      <c r="G115" s="108">
        <v>419</v>
      </c>
      <c r="H115" s="108">
        <v>8</v>
      </c>
      <c r="I115" s="108">
        <v>270</v>
      </c>
      <c r="J115" s="108">
        <f t="shared" si="23"/>
        <v>64.439140811455843</v>
      </c>
      <c r="K115" s="108">
        <v>270</v>
      </c>
      <c r="L115" s="32">
        <f t="shared" si="17"/>
        <v>63.231850117096023</v>
      </c>
      <c r="M115" s="180">
        <v>0</v>
      </c>
      <c r="N115" s="159">
        <v>0</v>
      </c>
    </row>
    <row r="116" spans="2:14" ht="19.149999999999999" hidden="1" customHeight="1" outlineLevel="2" x14ac:dyDescent="0.25">
      <c r="B116" s="111" t="s">
        <v>84</v>
      </c>
      <c r="C116" s="112">
        <v>12</v>
      </c>
      <c r="D116" s="108">
        <v>540</v>
      </c>
      <c r="E116" s="108">
        <f t="shared" si="22"/>
        <v>540</v>
      </c>
      <c r="F116" s="108" t="s">
        <v>73</v>
      </c>
      <c r="G116" s="108">
        <v>540</v>
      </c>
      <c r="H116" s="108">
        <v>0</v>
      </c>
      <c r="I116" s="108">
        <v>488</v>
      </c>
      <c r="J116" s="108">
        <f t="shared" si="23"/>
        <v>90.370370370370367</v>
      </c>
      <c r="K116" s="108">
        <v>488</v>
      </c>
      <c r="L116" s="32">
        <f t="shared" si="17"/>
        <v>90.370370370370367</v>
      </c>
      <c r="M116" s="180">
        <v>0</v>
      </c>
      <c r="N116" s="159">
        <v>5</v>
      </c>
    </row>
    <row r="117" spans="2:14" ht="19.149999999999999" hidden="1" customHeight="1" outlineLevel="2" x14ac:dyDescent="0.25">
      <c r="B117" s="111" t="s">
        <v>84</v>
      </c>
      <c r="C117" s="112">
        <v>13</v>
      </c>
      <c r="D117" s="108">
        <v>548</v>
      </c>
      <c r="E117" s="108">
        <f t="shared" si="22"/>
        <v>558</v>
      </c>
      <c r="F117" s="108" t="s">
        <v>72</v>
      </c>
      <c r="G117" s="108">
        <v>548</v>
      </c>
      <c r="H117" s="108">
        <v>10</v>
      </c>
      <c r="I117" s="108">
        <v>503</v>
      </c>
      <c r="J117" s="108">
        <f t="shared" si="23"/>
        <v>91.788321167883211</v>
      </c>
      <c r="K117" s="108">
        <v>510</v>
      </c>
      <c r="L117" s="32">
        <f t="shared" si="17"/>
        <v>91.397849462365585</v>
      </c>
      <c r="M117" s="180">
        <v>0</v>
      </c>
      <c r="N117" s="159">
        <v>260</v>
      </c>
    </row>
    <row r="118" spans="2:14" ht="19.149999999999999" hidden="1" customHeight="1" outlineLevel="2" x14ac:dyDescent="0.25">
      <c r="B118" s="111" t="s">
        <v>84</v>
      </c>
      <c r="C118" s="112">
        <v>14</v>
      </c>
      <c r="D118" s="108">
        <v>557</v>
      </c>
      <c r="E118" s="108">
        <f t="shared" si="22"/>
        <v>569</v>
      </c>
      <c r="F118" s="108" t="s">
        <v>73</v>
      </c>
      <c r="G118" s="108">
        <v>557</v>
      </c>
      <c r="H118" s="108">
        <v>12</v>
      </c>
      <c r="I118" s="108">
        <v>557</v>
      </c>
      <c r="J118" s="108">
        <f t="shared" si="23"/>
        <v>100</v>
      </c>
      <c r="K118" s="108">
        <v>258</v>
      </c>
      <c r="L118" s="32">
        <f t="shared" si="17"/>
        <v>45.342706502636204</v>
      </c>
      <c r="M118" s="180">
        <v>2</v>
      </c>
      <c r="N118" s="159">
        <v>81</v>
      </c>
    </row>
    <row r="119" spans="2:14" ht="19.149999999999999" hidden="1" customHeight="1" outlineLevel="2" x14ac:dyDescent="0.25">
      <c r="B119" s="111" t="s">
        <v>84</v>
      </c>
      <c r="C119" s="112">
        <v>15</v>
      </c>
      <c r="D119" s="108">
        <v>450</v>
      </c>
      <c r="E119" s="108">
        <f t="shared" si="22"/>
        <v>458</v>
      </c>
      <c r="F119" s="108" t="s">
        <v>72</v>
      </c>
      <c r="G119" s="108">
        <v>450</v>
      </c>
      <c r="H119" s="108">
        <v>8</v>
      </c>
      <c r="I119" s="108">
        <v>362</v>
      </c>
      <c r="J119" s="108">
        <f t="shared" si="23"/>
        <v>80.444444444444443</v>
      </c>
      <c r="K119" s="108">
        <v>318</v>
      </c>
      <c r="L119" s="32">
        <f t="shared" si="17"/>
        <v>69.432314410480345</v>
      </c>
      <c r="M119" s="180">
        <v>350</v>
      </c>
      <c r="N119" s="159">
        <v>75</v>
      </c>
    </row>
    <row r="120" spans="2:14" ht="19.149999999999999" hidden="1" customHeight="1" outlineLevel="2" x14ac:dyDescent="0.25">
      <c r="B120" s="111" t="s">
        <v>84</v>
      </c>
      <c r="C120" s="112" t="s">
        <v>14</v>
      </c>
      <c r="D120" s="104"/>
      <c r="E120" s="104">
        <f>G120+H120</f>
        <v>4</v>
      </c>
      <c r="F120" s="104" t="s">
        <v>72</v>
      </c>
      <c r="G120" s="104"/>
      <c r="H120" s="104">
        <v>4</v>
      </c>
      <c r="I120" s="104"/>
      <c r="J120" s="104"/>
      <c r="K120" s="104">
        <v>4</v>
      </c>
      <c r="L120" s="32"/>
      <c r="M120" s="181"/>
      <c r="N120" s="105"/>
    </row>
    <row r="121" spans="2:14" ht="19.149999999999999" customHeight="1" outlineLevel="1" collapsed="1" x14ac:dyDescent="0.25">
      <c r="B121" s="113" t="s">
        <v>84</v>
      </c>
      <c r="C121" s="150"/>
      <c r="D121" s="242">
        <f>SUM(D105:D120)</f>
        <v>7463</v>
      </c>
      <c r="E121" s="242">
        <f t="shared" ref="E121:N121" si="24">SUM(E105:E120)</f>
        <v>7637</v>
      </c>
      <c r="F121" s="242">
        <f t="shared" si="24"/>
        <v>0</v>
      </c>
      <c r="G121" s="242">
        <f t="shared" si="24"/>
        <v>7463</v>
      </c>
      <c r="H121" s="242">
        <f t="shared" si="24"/>
        <v>174</v>
      </c>
      <c r="I121" s="242">
        <f t="shared" si="24"/>
        <v>6560</v>
      </c>
      <c r="J121" s="242">
        <f>SUM(J105:J120)/15</f>
        <v>87.359496259545338</v>
      </c>
      <c r="K121" s="242">
        <f t="shared" si="24"/>
        <v>5918</v>
      </c>
      <c r="L121" s="242">
        <f>SUM(L105:L120)/15</f>
        <v>77.583031455407536</v>
      </c>
      <c r="M121" s="242">
        <f t="shared" si="24"/>
        <v>2616</v>
      </c>
      <c r="N121" s="246">
        <f t="shared" si="24"/>
        <v>864</v>
      </c>
    </row>
    <row r="122" spans="2:14" ht="19.149999999999999" hidden="1" customHeight="1" outlineLevel="2" x14ac:dyDescent="0.25">
      <c r="B122" s="111" t="s">
        <v>85</v>
      </c>
      <c r="C122" s="112">
        <v>1</v>
      </c>
      <c r="D122" s="108">
        <v>646</v>
      </c>
      <c r="E122" s="108">
        <f>G122+H122</f>
        <v>666</v>
      </c>
      <c r="F122" s="108" t="s">
        <v>72</v>
      </c>
      <c r="G122" s="108">
        <v>646</v>
      </c>
      <c r="H122" s="108">
        <v>20</v>
      </c>
      <c r="I122" s="108">
        <v>632</v>
      </c>
      <c r="J122" s="108">
        <f>(I122/G122)*100</f>
        <v>97.832817337461293</v>
      </c>
      <c r="K122" s="108">
        <v>625</v>
      </c>
      <c r="L122" s="32">
        <f t="shared" si="17"/>
        <v>93.843843843843842</v>
      </c>
      <c r="M122" s="180">
        <v>0</v>
      </c>
      <c r="N122" s="159">
        <v>0</v>
      </c>
    </row>
    <row r="123" spans="2:14" ht="19.149999999999999" hidden="1" customHeight="1" outlineLevel="2" x14ac:dyDescent="0.25">
      <c r="B123" s="111" t="s">
        <v>85</v>
      </c>
      <c r="C123" s="112">
        <v>2</v>
      </c>
      <c r="D123" s="108">
        <v>559</v>
      </c>
      <c r="E123" s="108">
        <f>G123+H123</f>
        <v>648</v>
      </c>
      <c r="F123" s="108" t="s">
        <v>73</v>
      </c>
      <c r="G123" s="108">
        <v>559</v>
      </c>
      <c r="H123" s="108">
        <v>89</v>
      </c>
      <c r="I123" s="108">
        <v>431</v>
      </c>
      <c r="J123" s="108">
        <f>(I123/G123)*100</f>
        <v>77.101967799642225</v>
      </c>
      <c r="K123" s="108">
        <v>520</v>
      </c>
      <c r="L123" s="32">
        <f t="shared" si="17"/>
        <v>80.246913580246911</v>
      </c>
      <c r="M123" s="180">
        <v>0</v>
      </c>
      <c r="N123" s="159">
        <v>0</v>
      </c>
    </row>
    <row r="124" spans="2:14" ht="19.149999999999999" hidden="1" customHeight="1" outlineLevel="2" x14ac:dyDescent="0.25">
      <c r="B124" s="111" t="s">
        <v>85</v>
      </c>
      <c r="C124" s="112">
        <v>3</v>
      </c>
      <c r="D124" s="108">
        <v>652</v>
      </c>
      <c r="E124" s="108">
        <f t="shared" ref="E124:E130" si="25">G124+H124</f>
        <v>665</v>
      </c>
      <c r="F124" s="108" t="s">
        <v>72</v>
      </c>
      <c r="G124" s="108">
        <v>652</v>
      </c>
      <c r="H124" s="108">
        <v>13</v>
      </c>
      <c r="I124" s="108">
        <v>652</v>
      </c>
      <c r="J124" s="108">
        <f t="shared" ref="J124:J130" si="26">(I124/G124)*100</f>
        <v>100</v>
      </c>
      <c r="K124" s="108">
        <v>651</v>
      </c>
      <c r="L124" s="32">
        <f t="shared" si="17"/>
        <v>97.894736842105274</v>
      </c>
      <c r="M124" s="180">
        <v>0</v>
      </c>
      <c r="N124" s="159">
        <v>10</v>
      </c>
    </row>
    <row r="125" spans="2:14" ht="19.149999999999999" hidden="1" customHeight="1" outlineLevel="2" x14ac:dyDescent="0.25">
      <c r="B125" s="111" t="s">
        <v>85</v>
      </c>
      <c r="C125" s="112">
        <v>4</v>
      </c>
      <c r="D125" s="108">
        <v>534</v>
      </c>
      <c r="E125" s="108">
        <f t="shared" si="25"/>
        <v>547</v>
      </c>
      <c r="F125" s="108" t="s">
        <v>117</v>
      </c>
      <c r="G125" s="108">
        <v>534</v>
      </c>
      <c r="H125" s="108">
        <v>13</v>
      </c>
      <c r="I125" s="108">
        <v>471</v>
      </c>
      <c r="J125" s="108">
        <f t="shared" si="26"/>
        <v>88.202247191011239</v>
      </c>
      <c r="K125" s="108">
        <v>455</v>
      </c>
      <c r="L125" s="32">
        <f t="shared" si="17"/>
        <v>83.180987202925053</v>
      </c>
      <c r="M125" s="180">
        <v>0</v>
      </c>
      <c r="N125" s="159">
        <v>0</v>
      </c>
    </row>
    <row r="126" spans="2:14" ht="19.149999999999999" hidden="1" customHeight="1" outlineLevel="2" x14ac:dyDescent="0.25">
      <c r="B126" s="111" t="s">
        <v>85</v>
      </c>
      <c r="C126" s="112">
        <v>5</v>
      </c>
      <c r="D126" s="108">
        <v>525</v>
      </c>
      <c r="E126" s="108">
        <f t="shared" si="25"/>
        <v>535</v>
      </c>
      <c r="F126" s="108" t="s">
        <v>72</v>
      </c>
      <c r="G126" s="108">
        <v>525</v>
      </c>
      <c r="H126" s="108">
        <v>10</v>
      </c>
      <c r="I126" s="108">
        <v>415</v>
      </c>
      <c r="J126" s="108">
        <f t="shared" si="26"/>
        <v>79.047619047619051</v>
      </c>
      <c r="K126" s="108">
        <v>386</v>
      </c>
      <c r="L126" s="32">
        <f t="shared" si="17"/>
        <v>72.149532710280369</v>
      </c>
      <c r="M126" s="180">
        <v>120</v>
      </c>
      <c r="N126" s="159">
        <v>0</v>
      </c>
    </row>
    <row r="127" spans="2:14" ht="19.149999999999999" hidden="1" customHeight="1" outlineLevel="2" x14ac:dyDescent="0.25">
      <c r="B127" s="111" t="s">
        <v>85</v>
      </c>
      <c r="C127" s="112">
        <v>6</v>
      </c>
      <c r="D127" s="108">
        <v>570</v>
      </c>
      <c r="E127" s="108">
        <f t="shared" si="25"/>
        <v>581</v>
      </c>
      <c r="F127" s="108" t="s">
        <v>72</v>
      </c>
      <c r="G127" s="108">
        <v>570</v>
      </c>
      <c r="H127" s="108">
        <v>11</v>
      </c>
      <c r="I127" s="108">
        <v>515</v>
      </c>
      <c r="J127" s="108">
        <f t="shared" si="26"/>
        <v>90.350877192982466</v>
      </c>
      <c r="K127" s="108">
        <v>517</v>
      </c>
      <c r="L127" s="32">
        <f t="shared" si="17"/>
        <v>88.984509466437174</v>
      </c>
      <c r="M127" s="180">
        <v>0</v>
      </c>
      <c r="N127" s="159">
        <v>0</v>
      </c>
    </row>
    <row r="128" spans="2:14" ht="19.149999999999999" hidden="1" customHeight="1" outlineLevel="2" x14ac:dyDescent="0.25">
      <c r="B128" s="111" t="s">
        <v>85</v>
      </c>
      <c r="C128" s="112">
        <v>7</v>
      </c>
      <c r="D128" s="108">
        <v>476</v>
      </c>
      <c r="E128" s="108">
        <f t="shared" si="25"/>
        <v>485</v>
      </c>
      <c r="F128" s="108" t="s">
        <v>73</v>
      </c>
      <c r="G128" s="108">
        <v>476</v>
      </c>
      <c r="H128" s="108">
        <v>9</v>
      </c>
      <c r="I128" s="108">
        <v>441</v>
      </c>
      <c r="J128" s="108">
        <f t="shared" si="26"/>
        <v>92.64705882352942</v>
      </c>
      <c r="K128" s="108">
        <v>379</v>
      </c>
      <c r="L128" s="32">
        <f t="shared" si="17"/>
        <v>78.144329896907223</v>
      </c>
      <c r="M128" s="180">
        <v>0</v>
      </c>
      <c r="N128" s="159">
        <v>0</v>
      </c>
    </row>
    <row r="129" spans="2:14" ht="19.149999999999999" hidden="1" customHeight="1" outlineLevel="2" x14ac:dyDescent="0.25">
      <c r="B129" s="111" t="s">
        <v>85</v>
      </c>
      <c r="C129" s="112">
        <v>8</v>
      </c>
      <c r="D129" s="108">
        <v>521</v>
      </c>
      <c r="E129" s="108">
        <f t="shared" si="25"/>
        <v>531</v>
      </c>
      <c r="F129" s="108" t="s">
        <v>72</v>
      </c>
      <c r="G129" s="108">
        <v>521</v>
      </c>
      <c r="H129" s="108">
        <v>10</v>
      </c>
      <c r="I129" s="108">
        <v>480</v>
      </c>
      <c r="J129" s="108">
        <f t="shared" si="26"/>
        <v>92.130518234165066</v>
      </c>
      <c r="K129" s="108">
        <v>437</v>
      </c>
      <c r="L129" s="32">
        <f t="shared" si="17"/>
        <v>82.297551789077218</v>
      </c>
      <c r="M129" s="180">
        <v>44</v>
      </c>
      <c r="N129" s="159">
        <v>0</v>
      </c>
    </row>
    <row r="130" spans="2:14" ht="19.149999999999999" hidden="1" customHeight="1" outlineLevel="2" x14ac:dyDescent="0.25">
      <c r="B130" s="111" t="s">
        <v>85</v>
      </c>
      <c r="C130" s="112">
        <v>9</v>
      </c>
      <c r="D130" s="108">
        <v>467</v>
      </c>
      <c r="E130" s="108">
        <f t="shared" si="25"/>
        <v>477</v>
      </c>
      <c r="F130" s="108" t="s">
        <v>72</v>
      </c>
      <c r="G130" s="108">
        <v>467</v>
      </c>
      <c r="H130" s="108">
        <v>10</v>
      </c>
      <c r="I130" s="108">
        <v>395</v>
      </c>
      <c r="J130" s="108">
        <f t="shared" si="26"/>
        <v>84.582441113490361</v>
      </c>
      <c r="K130" s="108">
        <v>405</v>
      </c>
      <c r="L130" s="32">
        <f t="shared" si="17"/>
        <v>84.905660377358487</v>
      </c>
      <c r="M130" s="180">
        <v>0</v>
      </c>
      <c r="N130" s="159">
        <v>0</v>
      </c>
    </row>
    <row r="131" spans="2:14" ht="19.149999999999999" hidden="1" customHeight="1" outlineLevel="2" x14ac:dyDescent="0.25">
      <c r="B131" s="111" t="s">
        <v>85</v>
      </c>
      <c r="C131" s="112" t="s">
        <v>14</v>
      </c>
      <c r="D131" s="104"/>
      <c r="E131" s="104">
        <v>10</v>
      </c>
      <c r="F131" s="104" t="s">
        <v>72</v>
      </c>
      <c r="G131" s="104"/>
      <c r="H131" s="104">
        <v>10</v>
      </c>
      <c r="I131" s="104"/>
      <c r="J131" s="104"/>
      <c r="K131" s="104">
        <v>10</v>
      </c>
      <c r="L131" s="32"/>
      <c r="M131" s="181"/>
      <c r="N131" s="105"/>
    </row>
    <row r="132" spans="2:14" ht="19.149999999999999" customHeight="1" outlineLevel="1" collapsed="1" x14ac:dyDescent="0.25">
      <c r="B132" s="113" t="s">
        <v>85</v>
      </c>
      <c r="C132" s="150"/>
      <c r="D132" s="242">
        <f>SUM(D122:D131)</f>
        <v>4950</v>
      </c>
      <c r="E132" s="242">
        <f t="shared" ref="E132:N132" si="27">SUM(E122:E131)</f>
        <v>5145</v>
      </c>
      <c r="F132" s="242">
        <f t="shared" si="27"/>
        <v>0</v>
      </c>
      <c r="G132" s="242">
        <f t="shared" si="27"/>
        <v>4950</v>
      </c>
      <c r="H132" s="242">
        <f t="shared" si="27"/>
        <v>195</v>
      </c>
      <c r="I132" s="242">
        <f t="shared" si="27"/>
        <v>4432</v>
      </c>
      <c r="J132" s="242">
        <f>SUM(J122:J131)/9</f>
        <v>89.099505193322344</v>
      </c>
      <c r="K132" s="242">
        <f t="shared" si="27"/>
        <v>4385</v>
      </c>
      <c r="L132" s="242">
        <f>SUM(L122:L131)/9</f>
        <v>84.627562856575736</v>
      </c>
      <c r="M132" s="242">
        <f t="shared" si="27"/>
        <v>164</v>
      </c>
      <c r="N132" s="246">
        <f t="shared" si="27"/>
        <v>10</v>
      </c>
    </row>
    <row r="133" spans="2:14" ht="19.149999999999999" hidden="1" customHeight="1" outlineLevel="2" x14ac:dyDescent="0.25">
      <c r="B133" s="111" t="s">
        <v>86</v>
      </c>
      <c r="C133" s="112">
        <v>1</v>
      </c>
      <c r="D133" s="108">
        <v>535</v>
      </c>
      <c r="E133" s="108">
        <f>G133+H133</f>
        <v>546</v>
      </c>
      <c r="F133" s="108" t="s">
        <v>72</v>
      </c>
      <c r="G133" s="108">
        <v>535</v>
      </c>
      <c r="H133" s="108">
        <v>11</v>
      </c>
      <c r="I133" s="108">
        <v>492</v>
      </c>
      <c r="J133" s="108">
        <f>(I133/G133)*100</f>
        <v>91.962616822429908</v>
      </c>
      <c r="K133" s="108">
        <v>503</v>
      </c>
      <c r="L133" s="32">
        <f t="shared" si="17"/>
        <v>92.124542124542117</v>
      </c>
      <c r="M133" s="180">
        <v>0</v>
      </c>
      <c r="N133" s="159">
        <v>0</v>
      </c>
    </row>
    <row r="134" spans="2:14" ht="19.149999999999999" hidden="1" customHeight="1" outlineLevel="2" x14ac:dyDescent="0.25">
      <c r="B134" s="111" t="s">
        <v>86</v>
      </c>
      <c r="C134" s="112">
        <v>2</v>
      </c>
      <c r="D134" s="108">
        <v>599</v>
      </c>
      <c r="E134" s="108">
        <f>G134+H134</f>
        <v>611</v>
      </c>
      <c r="F134" s="108" t="s">
        <v>72</v>
      </c>
      <c r="G134" s="108">
        <v>599</v>
      </c>
      <c r="H134" s="108">
        <v>12</v>
      </c>
      <c r="I134" s="108">
        <v>498</v>
      </c>
      <c r="J134" s="108">
        <f>(I134/G134)*100</f>
        <v>83.138564273789655</v>
      </c>
      <c r="K134" s="108">
        <v>350</v>
      </c>
      <c r="L134" s="32">
        <f t="shared" si="17"/>
        <v>57.283142389525366</v>
      </c>
      <c r="M134" s="180">
        <v>0</v>
      </c>
      <c r="N134" s="159">
        <v>230</v>
      </c>
    </row>
    <row r="135" spans="2:14" ht="19.149999999999999" hidden="1" customHeight="1" outlineLevel="2" x14ac:dyDescent="0.25">
      <c r="B135" s="111" t="s">
        <v>86</v>
      </c>
      <c r="C135" s="112">
        <v>3</v>
      </c>
      <c r="D135" s="108">
        <v>563</v>
      </c>
      <c r="E135" s="108">
        <f t="shared" ref="E135:E139" si="28">G135+H135</f>
        <v>576</v>
      </c>
      <c r="F135" s="108" t="s">
        <v>124</v>
      </c>
      <c r="G135" s="108">
        <v>563</v>
      </c>
      <c r="H135" s="108">
        <v>13</v>
      </c>
      <c r="I135" s="108">
        <v>480</v>
      </c>
      <c r="J135" s="108">
        <f t="shared" ref="J135:J139" si="29">(I135/G135)*100</f>
        <v>85.257548845470694</v>
      </c>
      <c r="K135" s="108">
        <v>493</v>
      </c>
      <c r="L135" s="32">
        <f t="shared" si="17"/>
        <v>85.590277777777786</v>
      </c>
      <c r="M135" s="180">
        <v>400</v>
      </c>
      <c r="N135" s="159">
        <v>0</v>
      </c>
    </row>
    <row r="136" spans="2:14" ht="19.149999999999999" hidden="1" customHeight="1" outlineLevel="2" x14ac:dyDescent="0.25">
      <c r="B136" s="111" t="s">
        <v>86</v>
      </c>
      <c r="C136" s="112">
        <v>4</v>
      </c>
      <c r="D136" s="108">
        <v>505</v>
      </c>
      <c r="E136" s="108">
        <f t="shared" si="28"/>
        <v>518</v>
      </c>
      <c r="F136" s="108" t="s">
        <v>73</v>
      </c>
      <c r="G136" s="108">
        <v>505</v>
      </c>
      <c r="H136" s="108">
        <v>13</v>
      </c>
      <c r="I136" s="108">
        <v>505</v>
      </c>
      <c r="J136" s="108">
        <f t="shared" si="29"/>
        <v>100</v>
      </c>
      <c r="K136" s="108">
        <v>518</v>
      </c>
      <c r="L136" s="32">
        <f t="shared" si="17"/>
        <v>100</v>
      </c>
      <c r="M136" s="180">
        <v>0</v>
      </c>
      <c r="N136" s="159">
        <v>0</v>
      </c>
    </row>
    <row r="137" spans="2:14" ht="19.149999999999999" hidden="1" customHeight="1" outlineLevel="2" x14ac:dyDescent="0.25">
      <c r="B137" s="111" t="s">
        <v>86</v>
      </c>
      <c r="C137" s="112">
        <v>5</v>
      </c>
      <c r="D137" s="108">
        <v>535</v>
      </c>
      <c r="E137" s="108">
        <f t="shared" si="28"/>
        <v>544</v>
      </c>
      <c r="F137" s="108" t="s">
        <v>72</v>
      </c>
      <c r="G137" s="108">
        <v>535</v>
      </c>
      <c r="H137" s="108">
        <v>9</v>
      </c>
      <c r="I137" s="108">
        <v>535</v>
      </c>
      <c r="J137" s="108">
        <f t="shared" si="29"/>
        <v>100</v>
      </c>
      <c r="K137" s="108">
        <v>505</v>
      </c>
      <c r="L137" s="32">
        <f t="shared" si="17"/>
        <v>92.830882352941174</v>
      </c>
      <c r="M137" s="180">
        <v>0</v>
      </c>
      <c r="N137" s="159">
        <v>0</v>
      </c>
    </row>
    <row r="138" spans="2:14" ht="19.149999999999999" hidden="1" customHeight="1" outlineLevel="2" x14ac:dyDescent="0.25">
      <c r="B138" s="111" t="s">
        <v>86</v>
      </c>
      <c r="C138" s="112">
        <v>6</v>
      </c>
      <c r="D138" s="108">
        <v>561</v>
      </c>
      <c r="E138" s="108">
        <f t="shared" si="28"/>
        <v>562</v>
      </c>
      <c r="F138" s="108" t="s">
        <v>125</v>
      </c>
      <c r="G138" s="108">
        <v>561</v>
      </c>
      <c r="H138" s="108">
        <v>1</v>
      </c>
      <c r="I138" s="108">
        <v>410</v>
      </c>
      <c r="J138" s="108">
        <f t="shared" si="29"/>
        <v>73.083778966131902</v>
      </c>
      <c r="K138" s="108">
        <v>407</v>
      </c>
      <c r="L138" s="32">
        <f t="shared" si="17"/>
        <v>72.419928825622776</v>
      </c>
      <c r="M138" s="180">
        <v>150</v>
      </c>
      <c r="N138" s="159">
        <v>0</v>
      </c>
    </row>
    <row r="139" spans="2:14" ht="19.149999999999999" hidden="1" customHeight="1" outlineLevel="2" x14ac:dyDescent="0.25">
      <c r="B139" s="111" t="s">
        <v>86</v>
      </c>
      <c r="C139" s="112">
        <v>7</v>
      </c>
      <c r="D139" s="108">
        <v>489</v>
      </c>
      <c r="E139" s="108">
        <f t="shared" si="28"/>
        <v>499</v>
      </c>
      <c r="F139" s="108" t="s">
        <v>72</v>
      </c>
      <c r="G139" s="108">
        <v>489</v>
      </c>
      <c r="H139" s="108">
        <v>10</v>
      </c>
      <c r="I139" s="108">
        <v>435</v>
      </c>
      <c r="J139" s="108">
        <f t="shared" si="29"/>
        <v>88.957055214723923</v>
      </c>
      <c r="K139" s="108">
        <v>422</v>
      </c>
      <c r="L139" s="32">
        <f t="shared" si="17"/>
        <v>84.569138276553105</v>
      </c>
      <c r="M139" s="180">
        <v>0</v>
      </c>
      <c r="N139" s="159">
        <v>3</v>
      </c>
    </row>
    <row r="140" spans="2:14" ht="19.149999999999999" hidden="1" customHeight="1" outlineLevel="2" x14ac:dyDescent="0.25">
      <c r="B140" s="111" t="s">
        <v>86</v>
      </c>
      <c r="C140" s="112" t="s">
        <v>14</v>
      </c>
      <c r="D140" s="104"/>
      <c r="E140" s="104">
        <f>G140+H140</f>
        <v>8</v>
      </c>
      <c r="F140" s="104"/>
      <c r="G140" s="104"/>
      <c r="H140" s="104">
        <v>8</v>
      </c>
      <c r="I140" s="104"/>
      <c r="J140" s="104"/>
      <c r="K140" s="104">
        <v>8</v>
      </c>
      <c r="L140" s="32"/>
      <c r="M140" s="181"/>
      <c r="N140" s="105"/>
    </row>
    <row r="141" spans="2:14" ht="19.149999999999999" customHeight="1" outlineLevel="1" collapsed="1" x14ac:dyDescent="0.25">
      <c r="B141" s="113" t="s">
        <v>86</v>
      </c>
      <c r="C141" s="150"/>
      <c r="D141" s="242">
        <f>SUM(D133:D140)</f>
        <v>3787</v>
      </c>
      <c r="E141" s="242">
        <f t="shared" ref="E141:N141" si="30">SUM(E133:E140)</f>
        <v>3864</v>
      </c>
      <c r="F141" s="242">
        <f t="shared" si="30"/>
        <v>0</v>
      </c>
      <c r="G141" s="242">
        <f t="shared" si="30"/>
        <v>3787</v>
      </c>
      <c r="H141" s="242">
        <f t="shared" si="30"/>
        <v>77</v>
      </c>
      <c r="I141" s="242">
        <f t="shared" si="30"/>
        <v>3355</v>
      </c>
      <c r="J141" s="242">
        <f>SUM(J133:J140)/7</f>
        <v>88.914223446078026</v>
      </c>
      <c r="K141" s="242">
        <f t="shared" si="30"/>
        <v>3206</v>
      </c>
      <c r="L141" s="242">
        <f>SUM(L133:L140)/7</f>
        <v>83.545415963851752</v>
      </c>
      <c r="M141" s="242">
        <f t="shared" si="30"/>
        <v>550</v>
      </c>
      <c r="N141" s="246">
        <f t="shared" si="30"/>
        <v>233</v>
      </c>
    </row>
    <row r="142" spans="2:14" ht="19.149999999999999" hidden="1" customHeight="1" outlineLevel="2" x14ac:dyDescent="0.25">
      <c r="B142" s="111" t="s">
        <v>87</v>
      </c>
      <c r="C142" s="112">
        <v>1</v>
      </c>
      <c r="D142" s="108">
        <v>487</v>
      </c>
      <c r="E142" s="108">
        <f>G142+H142</f>
        <v>500</v>
      </c>
      <c r="F142" s="108" t="s">
        <v>72</v>
      </c>
      <c r="G142" s="108">
        <v>487</v>
      </c>
      <c r="H142" s="108">
        <v>13</v>
      </c>
      <c r="I142" s="108">
        <v>462</v>
      </c>
      <c r="J142" s="108">
        <f>(I142/G142)*100</f>
        <v>94.866529774127301</v>
      </c>
      <c r="K142" s="108">
        <v>475</v>
      </c>
      <c r="L142" s="32">
        <f t="shared" ref="L142:L204" si="31">(K142/E142)*100</f>
        <v>95</v>
      </c>
      <c r="M142" s="180">
        <v>0</v>
      </c>
      <c r="N142" s="159">
        <v>0</v>
      </c>
    </row>
    <row r="143" spans="2:14" ht="19.149999999999999" hidden="1" customHeight="1" outlineLevel="2" x14ac:dyDescent="0.25">
      <c r="B143" s="111" t="s">
        <v>87</v>
      </c>
      <c r="C143" s="112">
        <v>2</v>
      </c>
      <c r="D143" s="108">
        <v>452</v>
      </c>
      <c r="E143" s="108">
        <f>G143+H143</f>
        <v>460</v>
      </c>
      <c r="F143" s="108" t="s">
        <v>72</v>
      </c>
      <c r="G143" s="108">
        <v>452</v>
      </c>
      <c r="H143" s="108">
        <v>8</v>
      </c>
      <c r="I143" s="108">
        <v>445</v>
      </c>
      <c r="J143" s="108">
        <f>(I143/G143)*100</f>
        <v>98.451327433628322</v>
      </c>
      <c r="K143" s="108">
        <v>436</v>
      </c>
      <c r="L143" s="32">
        <f t="shared" si="31"/>
        <v>94.782608695652172</v>
      </c>
      <c r="M143" s="180">
        <v>80</v>
      </c>
      <c r="N143" s="159">
        <v>98</v>
      </c>
    </row>
    <row r="144" spans="2:14" ht="19.149999999999999" hidden="1" customHeight="1" outlineLevel="2" x14ac:dyDescent="0.25">
      <c r="B144" s="111" t="s">
        <v>87</v>
      </c>
      <c r="C144" s="112">
        <v>3</v>
      </c>
      <c r="D144" s="108">
        <v>556</v>
      </c>
      <c r="E144" s="108">
        <f t="shared" ref="E144:E161" si="32">G144+H144</f>
        <v>567</v>
      </c>
      <c r="F144" s="108" t="s">
        <v>110</v>
      </c>
      <c r="G144" s="108">
        <v>556</v>
      </c>
      <c r="H144" s="108">
        <v>11</v>
      </c>
      <c r="I144" s="108">
        <v>555</v>
      </c>
      <c r="J144" s="108">
        <f t="shared" ref="J144:J161" si="33">(I144/G144)*100</f>
        <v>99.82014388489209</v>
      </c>
      <c r="K144" s="108">
        <v>543</v>
      </c>
      <c r="L144" s="32">
        <f t="shared" si="31"/>
        <v>95.767195767195773</v>
      </c>
      <c r="M144" s="180">
        <v>0</v>
      </c>
      <c r="N144" s="159">
        <v>0</v>
      </c>
    </row>
    <row r="145" spans="2:14" ht="19.149999999999999" hidden="1" customHeight="1" outlineLevel="2" x14ac:dyDescent="0.25">
      <c r="B145" s="111" t="s">
        <v>87</v>
      </c>
      <c r="C145" s="112">
        <v>4</v>
      </c>
      <c r="D145" s="108">
        <v>449</v>
      </c>
      <c r="E145" s="108">
        <f t="shared" si="32"/>
        <v>459</v>
      </c>
      <c r="F145" s="108" t="s">
        <v>73</v>
      </c>
      <c r="G145" s="108">
        <v>449</v>
      </c>
      <c r="H145" s="108">
        <v>10</v>
      </c>
      <c r="I145" s="108">
        <v>446</v>
      </c>
      <c r="J145" s="108">
        <f t="shared" si="33"/>
        <v>99.331848552338528</v>
      </c>
      <c r="K145" s="108">
        <v>456</v>
      </c>
      <c r="L145" s="32">
        <f t="shared" si="31"/>
        <v>99.346405228758172</v>
      </c>
      <c r="M145" s="180">
        <v>20</v>
      </c>
      <c r="N145" s="159">
        <v>0</v>
      </c>
    </row>
    <row r="146" spans="2:14" ht="19.149999999999999" hidden="1" customHeight="1" outlineLevel="2" x14ac:dyDescent="0.25">
      <c r="B146" s="111" t="s">
        <v>87</v>
      </c>
      <c r="C146" s="112">
        <v>5</v>
      </c>
      <c r="D146" s="108">
        <v>474</v>
      </c>
      <c r="E146" s="108">
        <f t="shared" si="32"/>
        <v>482</v>
      </c>
      <c r="F146" s="108" t="s">
        <v>72</v>
      </c>
      <c r="G146" s="108">
        <v>474</v>
      </c>
      <c r="H146" s="108">
        <v>8</v>
      </c>
      <c r="I146" s="108">
        <v>423</v>
      </c>
      <c r="J146" s="108">
        <f t="shared" si="33"/>
        <v>89.240506329113927</v>
      </c>
      <c r="K146" s="108">
        <v>431</v>
      </c>
      <c r="L146" s="32">
        <f t="shared" si="31"/>
        <v>89.419087136929463</v>
      </c>
      <c r="M146" s="180">
        <v>160</v>
      </c>
      <c r="N146" s="159">
        <v>0</v>
      </c>
    </row>
    <row r="147" spans="2:14" ht="19.149999999999999" hidden="1" customHeight="1" outlineLevel="2" x14ac:dyDescent="0.25">
      <c r="B147" s="111" t="s">
        <v>87</v>
      </c>
      <c r="C147" s="112">
        <v>6</v>
      </c>
      <c r="D147" s="108">
        <v>503</v>
      </c>
      <c r="E147" s="108">
        <f t="shared" si="32"/>
        <v>505</v>
      </c>
      <c r="F147" s="108" t="s">
        <v>73</v>
      </c>
      <c r="G147" s="108">
        <v>503</v>
      </c>
      <c r="H147" s="108">
        <v>2</v>
      </c>
      <c r="I147" s="108">
        <v>503</v>
      </c>
      <c r="J147" s="108">
        <f t="shared" si="33"/>
        <v>100</v>
      </c>
      <c r="K147" s="108">
        <v>505</v>
      </c>
      <c r="L147" s="32">
        <f t="shared" si="31"/>
        <v>100</v>
      </c>
      <c r="M147" s="180">
        <v>0</v>
      </c>
      <c r="N147" s="159">
        <v>1</v>
      </c>
    </row>
    <row r="148" spans="2:14" ht="19.149999999999999" hidden="1" customHeight="1" outlineLevel="2" x14ac:dyDescent="0.25">
      <c r="B148" s="111" t="s">
        <v>87</v>
      </c>
      <c r="C148" s="112">
        <v>7</v>
      </c>
      <c r="D148" s="108">
        <v>379</v>
      </c>
      <c r="E148" s="108">
        <f t="shared" si="32"/>
        <v>387</v>
      </c>
      <c r="F148" s="108" t="s">
        <v>72</v>
      </c>
      <c r="G148" s="108">
        <v>379</v>
      </c>
      <c r="H148" s="108">
        <v>8</v>
      </c>
      <c r="I148" s="108">
        <v>344</v>
      </c>
      <c r="J148" s="108">
        <f t="shared" si="33"/>
        <v>90.765171503957788</v>
      </c>
      <c r="K148" s="108">
        <v>329</v>
      </c>
      <c r="L148" s="32">
        <f t="shared" si="31"/>
        <v>85.012919896640824</v>
      </c>
      <c r="M148" s="180">
        <v>329</v>
      </c>
      <c r="N148" s="159">
        <v>0</v>
      </c>
    </row>
    <row r="149" spans="2:14" ht="19.149999999999999" hidden="1" customHeight="1" outlineLevel="2" x14ac:dyDescent="0.25">
      <c r="B149" s="111" t="s">
        <v>87</v>
      </c>
      <c r="C149" s="112">
        <v>8</v>
      </c>
      <c r="D149" s="108">
        <v>606</v>
      </c>
      <c r="E149" s="108">
        <f t="shared" si="32"/>
        <v>606</v>
      </c>
      <c r="F149" s="108" t="s">
        <v>72</v>
      </c>
      <c r="G149" s="108">
        <v>606</v>
      </c>
      <c r="H149" s="108">
        <v>0</v>
      </c>
      <c r="I149" s="108">
        <v>427</v>
      </c>
      <c r="J149" s="108">
        <f t="shared" si="33"/>
        <v>70.462046204620464</v>
      </c>
      <c r="K149" s="108">
        <v>427</v>
      </c>
      <c r="L149" s="32">
        <f t="shared" si="31"/>
        <v>70.462046204620464</v>
      </c>
      <c r="M149" s="180">
        <v>0</v>
      </c>
      <c r="N149" s="159">
        <v>0</v>
      </c>
    </row>
    <row r="150" spans="2:14" ht="19.149999999999999" hidden="1" customHeight="1" outlineLevel="2" x14ac:dyDescent="0.25">
      <c r="B150" s="111" t="s">
        <v>87</v>
      </c>
      <c r="C150" s="112">
        <v>9</v>
      </c>
      <c r="D150" s="108">
        <v>501</v>
      </c>
      <c r="E150" s="108">
        <f t="shared" si="32"/>
        <v>506</v>
      </c>
      <c r="F150" s="108" t="s">
        <v>73</v>
      </c>
      <c r="G150" s="108">
        <v>501</v>
      </c>
      <c r="H150" s="108">
        <v>5</v>
      </c>
      <c r="I150" s="108">
        <v>473</v>
      </c>
      <c r="J150" s="108">
        <f t="shared" si="33"/>
        <v>94.411177644710577</v>
      </c>
      <c r="K150" s="108">
        <v>365</v>
      </c>
      <c r="L150" s="32">
        <f t="shared" si="31"/>
        <v>72.134387351778656</v>
      </c>
      <c r="M150" s="180">
        <v>50</v>
      </c>
      <c r="N150" s="159">
        <v>0</v>
      </c>
    </row>
    <row r="151" spans="2:14" ht="19.149999999999999" hidden="1" customHeight="1" outlineLevel="2" x14ac:dyDescent="0.25">
      <c r="B151" s="111" t="s">
        <v>87</v>
      </c>
      <c r="C151" s="112">
        <v>10</v>
      </c>
      <c r="D151" s="108">
        <v>455</v>
      </c>
      <c r="E151" s="108">
        <f t="shared" si="32"/>
        <v>463</v>
      </c>
      <c r="F151" s="108" t="s">
        <v>72</v>
      </c>
      <c r="G151" s="108">
        <v>455</v>
      </c>
      <c r="H151" s="108">
        <v>8</v>
      </c>
      <c r="I151" s="108">
        <v>451</v>
      </c>
      <c r="J151" s="108">
        <f t="shared" si="33"/>
        <v>99.120879120879124</v>
      </c>
      <c r="K151" s="108">
        <v>453</v>
      </c>
      <c r="L151" s="32">
        <f t="shared" si="31"/>
        <v>97.840172786177106</v>
      </c>
      <c r="M151" s="180">
        <v>0</v>
      </c>
      <c r="N151" s="159">
        <v>0</v>
      </c>
    </row>
    <row r="152" spans="2:14" ht="19.149999999999999" hidden="1" customHeight="1" outlineLevel="2" x14ac:dyDescent="0.25">
      <c r="B152" s="111" t="s">
        <v>87</v>
      </c>
      <c r="C152" s="112">
        <v>11</v>
      </c>
      <c r="D152" s="108">
        <v>536</v>
      </c>
      <c r="E152" s="108">
        <f t="shared" si="32"/>
        <v>547</v>
      </c>
      <c r="F152" s="108" t="s">
        <v>72</v>
      </c>
      <c r="G152" s="108">
        <v>536</v>
      </c>
      <c r="H152" s="108">
        <v>11</v>
      </c>
      <c r="I152" s="108">
        <v>520</v>
      </c>
      <c r="J152" s="108">
        <f t="shared" si="33"/>
        <v>97.014925373134332</v>
      </c>
      <c r="K152" s="108">
        <v>518</v>
      </c>
      <c r="L152" s="32">
        <f t="shared" si="31"/>
        <v>94.698354661791598</v>
      </c>
      <c r="M152" s="180">
        <v>0</v>
      </c>
      <c r="N152" s="159">
        <v>88</v>
      </c>
    </row>
    <row r="153" spans="2:14" ht="19.149999999999999" hidden="1" customHeight="1" outlineLevel="2" x14ac:dyDescent="0.25">
      <c r="B153" s="111" t="s">
        <v>87</v>
      </c>
      <c r="C153" s="112">
        <v>12</v>
      </c>
      <c r="D153" s="108">
        <v>518</v>
      </c>
      <c r="E153" s="108">
        <f t="shared" si="32"/>
        <v>528</v>
      </c>
      <c r="F153" s="108" t="s">
        <v>72</v>
      </c>
      <c r="G153" s="108">
        <v>518</v>
      </c>
      <c r="H153" s="108">
        <v>10</v>
      </c>
      <c r="I153" s="108">
        <v>480</v>
      </c>
      <c r="J153" s="108">
        <f t="shared" si="33"/>
        <v>92.664092664092664</v>
      </c>
      <c r="K153" s="108">
        <v>490</v>
      </c>
      <c r="L153" s="32">
        <f t="shared" si="31"/>
        <v>92.803030303030297</v>
      </c>
      <c r="M153" s="180">
        <v>0</v>
      </c>
      <c r="N153" s="159">
        <v>236</v>
      </c>
    </row>
    <row r="154" spans="2:14" ht="19.149999999999999" hidden="1" customHeight="1" outlineLevel="2" x14ac:dyDescent="0.25">
      <c r="B154" s="111" t="s">
        <v>87</v>
      </c>
      <c r="C154" s="112">
        <v>13</v>
      </c>
      <c r="D154" s="108">
        <v>450</v>
      </c>
      <c r="E154" s="108">
        <f t="shared" si="32"/>
        <v>450</v>
      </c>
      <c r="F154" s="108" t="s">
        <v>73</v>
      </c>
      <c r="G154" s="108">
        <v>450</v>
      </c>
      <c r="H154" s="108">
        <v>0</v>
      </c>
      <c r="I154" s="108">
        <v>439</v>
      </c>
      <c r="J154" s="108">
        <f t="shared" si="33"/>
        <v>97.555555555555557</v>
      </c>
      <c r="K154" s="108">
        <v>437</v>
      </c>
      <c r="L154" s="32">
        <f t="shared" si="31"/>
        <v>97.111111111111114</v>
      </c>
      <c r="M154" s="180">
        <v>0</v>
      </c>
      <c r="N154" s="159">
        <v>0</v>
      </c>
    </row>
    <row r="155" spans="2:14" ht="19.149999999999999" hidden="1" customHeight="1" outlineLevel="2" x14ac:dyDescent="0.25">
      <c r="B155" s="111" t="s">
        <v>87</v>
      </c>
      <c r="C155" s="112">
        <v>14</v>
      </c>
      <c r="D155" s="108">
        <v>539</v>
      </c>
      <c r="E155" s="108">
        <f t="shared" si="32"/>
        <v>551</v>
      </c>
      <c r="F155" s="108" t="s">
        <v>72</v>
      </c>
      <c r="G155" s="108">
        <v>539</v>
      </c>
      <c r="H155" s="108">
        <v>12</v>
      </c>
      <c r="I155" s="108">
        <v>505</v>
      </c>
      <c r="J155" s="108">
        <f t="shared" si="33"/>
        <v>93.692022263450838</v>
      </c>
      <c r="K155" s="108">
        <v>517</v>
      </c>
      <c r="L155" s="32">
        <f t="shared" si="31"/>
        <v>93.829401088929217</v>
      </c>
      <c r="M155" s="180">
        <v>0</v>
      </c>
      <c r="N155" s="159">
        <v>0</v>
      </c>
    </row>
    <row r="156" spans="2:14" ht="19.149999999999999" hidden="1" customHeight="1" outlineLevel="2" x14ac:dyDescent="0.25">
      <c r="B156" s="111" t="s">
        <v>87</v>
      </c>
      <c r="C156" s="112">
        <v>15</v>
      </c>
      <c r="D156" s="108">
        <v>528</v>
      </c>
      <c r="E156" s="108">
        <f t="shared" si="32"/>
        <v>539</v>
      </c>
      <c r="F156" s="108" t="s">
        <v>72</v>
      </c>
      <c r="G156" s="108">
        <v>528</v>
      </c>
      <c r="H156" s="108">
        <v>11</v>
      </c>
      <c r="I156" s="108">
        <v>470</v>
      </c>
      <c r="J156" s="108">
        <f t="shared" si="33"/>
        <v>89.015151515151516</v>
      </c>
      <c r="K156" s="108">
        <v>481</v>
      </c>
      <c r="L156" s="32">
        <f t="shared" si="31"/>
        <v>89.239332096474953</v>
      </c>
      <c r="M156" s="180">
        <v>0</v>
      </c>
      <c r="N156" s="159">
        <v>20</v>
      </c>
    </row>
    <row r="157" spans="2:14" ht="19.149999999999999" hidden="1" customHeight="1" outlineLevel="2" x14ac:dyDescent="0.25">
      <c r="B157" s="111" t="s">
        <v>87</v>
      </c>
      <c r="C157" s="112">
        <v>16</v>
      </c>
      <c r="D157" s="108">
        <v>459</v>
      </c>
      <c r="E157" s="108">
        <f t="shared" si="32"/>
        <v>465</v>
      </c>
      <c r="F157" s="108" t="s">
        <v>73</v>
      </c>
      <c r="G157" s="108">
        <v>459</v>
      </c>
      <c r="H157" s="108">
        <v>6</v>
      </c>
      <c r="I157" s="108">
        <v>450</v>
      </c>
      <c r="J157" s="108">
        <f t="shared" si="33"/>
        <v>98.039215686274503</v>
      </c>
      <c r="K157" s="108">
        <v>456</v>
      </c>
      <c r="L157" s="32">
        <f t="shared" si="31"/>
        <v>98.064516129032256</v>
      </c>
      <c r="M157" s="180">
        <v>0</v>
      </c>
      <c r="N157" s="159">
        <v>0</v>
      </c>
    </row>
    <row r="158" spans="2:14" ht="19.149999999999999" hidden="1" customHeight="1" outlineLevel="2" x14ac:dyDescent="0.25">
      <c r="B158" s="111" t="s">
        <v>87</v>
      </c>
      <c r="C158" s="112">
        <v>17</v>
      </c>
      <c r="D158" s="108">
        <v>443</v>
      </c>
      <c r="E158" s="108">
        <f t="shared" si="32"/>
        <v>451</v>
      </c>
      <c r="F158" s="108" t="s">
        <v>72</v>
      </c>
      <c r="G158" s="108">
        <v>443</v>
      </c>
      <c r="H158" s="108">
        <v>8</v>
      </c>
      <c r="I158" s="108">
        <v>424</v>
      </c>
      <c r="J158" s="108">
        <f t="shared" si="33"/>
        <v>95.711060948081268</v>
      </c>
      <c r="K158" s="108">
        <v>392</v>
      </c>
      <c r="L158" s="32">
        <f t="shared" si="31"/>
        <v>86.917960088691785</v>
      </c>
      <c r="M158" s="180">
        <v>0</v>
      </c>
      <c r="N158" s="159">
        <v>0</v>
      </c>
    </row>
    <row r="159" spans="2:14" ht="19.149999999999999" hidden="1" customHeight="1" outlineLevel="2" x14ac:dyDescent="0.25">
      <c r="B159" s="111" t="s">
        <v>87</v>
      </c>
      <c r="C159" s="112">
        <v>18</v>
      </c>
      <c r="D159" s="108">
        <v>517</v>
      </c>
      <c r="E159" s="108">
        <f t="shared" si="32"/>
        <v>527</v>
      </c>
      <c r="F159" s="108" t="s">
        <v>72</v>
      </c>
      <c r="G159" s="108">
        <v>517</v>
      </c>
      <c r="H159" s="108">
        <v>10</v>
      </c>
      <c r="I159" s="108">
        <v>517</v>
      </c>
      <c r="J159" s="108">
        <f t="shared" si="33"/>
        <v>100</v>
      </c>
      <c r="K159" s="108">
        <v>527</v>
      </c>
      <c r="L159" s="32">
        <f t="shared" si="31"/>
        <v>100</v>
      </c>
      <c r="M159" s="180">
        <v>40</v>
      </c>
      <c r="N159" s="159">
        <v>50</v>
      </c>
    </row>
    <row r="160" spans="2:14" ht="19.149999999999999" hidden="1" customHeight="1" outlineLevel="2" x14ac:dyDescent="0.25">
      <c r="B160" s="111" t="s">
        <v>87</v>
      </c>
      <c r="C160" s="112">
        <v>19</v>
      </c>
      <c r="D160" s="108">
        <v>535</v>
      </c>
      <c r="E160" s="108">
        <f t="shared" si="32"/>
        <v>540</v>
      </c>
      <c r="F160" s="108" t="s">
        <v>73</v>
      </c>
      <c r="G160" s="108">
        <v>535</v>
      </c>
      <c r="H160" s="108">
        <v>5</v>
      </c>
      <c r="I160" s="108">
        <v>535</v>
      </c>
      <c r="J160" s="108">
        <f t="shared" si="33"/>
        <v>100</v>
      </c>
      <c r="K160" s="108">
        <v>535</v>
      </c>
      <c r="L160" s="32">
        <f t="shared" si="31"/>
        <v>99.074074074074076</v>
      </c>
      <c r="M160" s="180">
        <v>10</v>
      </c>
      <c r="N160" s="159">
        <v>50</v>
      </c>
    </row>
    <row r="161" spans="2:14" ht="19.149999999999999" hidden="1" customHeight="1" outlineLevel="2" x14ac:dyDescent="0.25">
      <c r="B161" s="111" t="s">
        <v>87</v>
      </c>
      <c r="C161" s="112">
        <v>20</v>
      </c>
      <c r="D161" s="108">
        <v>421</v>
      </c>
      <c r="E161" s="108">
        <f t="shared" si="32"/>
        <v>428</v>
      </c>
      <c r="F161" s="108" t="s">
        <v>72</v>
      </c>
      <c r="G161" s="108">
        <v>421</v>
      </c>
      <c r="H161" s="108">
        <v>7</v>
      </c>
      <c r="I161" s="108">
        <v>402</v>
      </c>
      <c r="J161" s="108">
        <f t="shared" si="33"/>
        <v>95.486935866983373</v>
      </c>
      <c r="K161" s="108">
        <v>408</v>
      </c>
      <c r="L161" s="32">
        <f t="shared" si="31"/>
        <v>95.327102803738313</v>
      </c>
      <c r="M161" s="180">
        <v>0</v>
      </c>
      <c r="N161" s="159">
        <v>130</v>
      </c>
    </row>
    <row r="162" spans="2:14" ht="19.149999999999999" hidden="1" customHeight="1" outlineLevel="2" x14ac:dyDescent="0.25">
      <c r="B162" s="111" t="s">
        <v>87</v>
      </c>
      <c r="C162" s="112" t="s">
        <v>14</v>
      </c>
      <c r="D162" s="104"/>
      <c r="E162" s="104"/>
      <c r="F162" s="104"/>
      <c r="G162" s="104"/>
      <c r="H162" s="104"/>
      <c r="I162" s="104"/>
      <c r="J162" s="104"/>
      <c r="K162" s="104"/>
      <c r="L162" s="32"/>
      <c r="M162" s="181"/>
      <c r="N162" s="105"/>
    </row>
    <row r="163" spans="2:14" ht="19.149999999999999" customHeight="1" outlineLevel="1" collapsed="1" x14ac:dyDescent="0.25">
      <c r="B163" s="113" t="s">
        <v>87</v>
      </c>
      <c r="C163" s="150"/>
      <c r="D163" s="242">
        <f>SUM(D142:D162)</f>
        <v>9808</v>
      </c>
      <c r="E163" s="242">
        <f t="shared" ref="E163:N163" si="34">SUM(E142:E162)</f>
        <v>9961</v>
      </c>
      <c r="F163" s="242">
        <f t="shared" si="34"/>
        <v>0</v>
      </c>
      <c r="G163" s="242">
        <f t="shared" si="34"/>
        <v>9808</v>
      </c>
      <c r="H163" s="242">
        <f t="shared" si="34"/>
        <v>153</v>
      </c>
      <c r="I163" s="242">
        <f t="shared" si="34"/>
        <v>9271</v>
      </c>
      <c r="J163" s="242">
        <f>SUM(J142:J162)/20</f>
        <v>94.782429516049604</v>
      </c>
      <c r="K163" s="242">
        <f t="shared" si="34"/>
        <v>9181</v>
      </c>
      <c r="L163" s="242">
        <f>SUM(L142:L162)/20</f>
        <v>92.341485271231321</v>
      </c>
      <c r="M163" s="242">
        <f t="shared" si="34"/>
        <v>689</v>
      </c>
      <c r="N163" s="246">
        <f t="shared" si="34"/>
        <v>673</v>
      </c>
    </row>
    <row r="164" spans="2:14" ht="19.149999999999999" hidden="1" customHeight="1" outlineLevel="2" x14ac:dyDescent="0.25">
      <c r="B164" s="111" t="s">
        <v>88</v>
      </c>
      <c r="C164" s="112">
        <v>1</v>
      </c>
      <c r="D164" s="108">
        <v>553</v>
      </c>
      <c r="E164" s="108">
        <f>G164+H164</f>
        <v>563</v>
      </c>
      <c r="F164" s="108" t="s">
        <v>72</v>
      </c>
      <c r="G164" s="108">
        <v>553</v>
      </c>
      <c r="H164" s="108">
        <v>10</v>
      </c>
      <c r="I164" s="108">
        <v>453</v>
      </c>
      <c r="J164" s="108">
        <f>(I164/G164)*100</f>
        <v>81.91681735985533</v>
      </c>
      <c r="K164" s="108">
        <v>463</v>
      </c>
      <c r="L164" s="32">
        <f t="shared" si="31"/>
        <v>82.238010657193598</v>
      </c>
      <c r="M164" s="180">
        <v>0</v>
      </c>
      <c r="N164" s="159">
        <v>0</v>
      </c>
    </row>
    <row r="165" spans="2:14" ht="19.149999999999999" hidden="1" customHeight="1" outlineLevel="2" x14ac:dyDescent="0.25">
      <c r="B165" s="111" t="s">
        <v>88</v>
      </c>
      <c r="C165" s="112">
        <v>2</v>
      </c>
      <c r="D165" s="108">
        <v>418</v>
      </c>
      <c r="E165" s="108">
        <f>G165+H165</f>
        <v>427</v>
      </c>
      <c r="F165" s="108" t="s">
        <v>72</v>
      </c>
      <c r="G165" s="108">
        <v>418</v>
      </c>
      <c r="H165" s="108">
        <v>9</v>
      </c>
      <c r="I165" s="108">
        <v>382</v>
      </c>
      <c r="J165" s="108">
        <f>(I165/G165)*100</f>
        <v>91.387559808612437</v>
      </c>
      <c r="K165" s="108">
        <v>391</v>
      </c>
      <c r="L165" s="32">
        <f t="shared" si="31"/>
        <v>91.569086651053865</v>
      </c>
      <c r="M165" s="180">
        <v>0</v>
      </c>
      <c r="N165" s="159">
        <v>0</v>
      </c>
    </row>
    <row r="166" spans="2:14" ht="19.149999999999999" hidden="1" customHeight="1" outlineLevel="2" x14ac:dyDescent="0.25">
      <c r="B166" s="111" t="s">
        <v>88</v>
      </c>
      <c r="C166" s="112">
        <v>3</v>
      </c>
      <c r="D166" s="108">
        <v>527</v>
      </c>
      <c r="E166" s="108">
        <f t="shared" ref="E166:E205" si="35">G166+H166</f>
        <v>538</v>
      </c>
      <c r="F166" s="108" t="s">
        <v>72</v>
      </c>
      <c r="G166" s="108">
        <v>527</v>
      </c>
      <c r="H166" s="108">
        <v>11</v>
      </c>
      <c r="I166" s="108">
        <v>475</v>
      </c>
      <c r="J166" s="108">
        <f t="shared" ref="J166:J203" si="36">(I166/G166)*100</f>
        <v>90.132827324478185</v>
      </c>
      <c r="K166" s="108">
        <v>453</v>
      </c>
      <c r="L166" s="32">
        <f t="shared" si="31"/>
        <v>84.20074349442379</v>
      </c>
      <c r="M166" s="180">
        <v>25</v>
      </c>
      <c r="N166" s="159">
        <v>190</v>
      </c>
    </row>
    <row r="167" spans="2:14" ht="19.149999999999999" hidden="1" customHeight="1" outlineLevel="2" x14ac:dyDescent="0.25">
      <c r="B167" s="111" t="s">
        <v>88</v>
      </c>
      <c r="C167" s="112">
        <v>4</v>
      </c>
      <c r="D167" s="108">
        <v>443</v>
      </c>
      <c r="E167" s="108">
        <f t="shared" si="35"/>
        <v>451</v>
      </c>
      <c r="F167" s="108" t="s">
        <v>72</v>
      </c>
      <c r="G167" s="108">
        <v>443</v>
      </c>
      <c r="H167" s="108">
        <v>8</v>
      </c>
      <c r="I167" s="108">
        <v>396</v>
      </c>
      <c r="J167" s="108">
        <f t="shared" si="36"/>
        <v>89.390519187358919</v>
      </c>
      <c r="K167" s="108">
        <v>380</v>
      </c>
      <c r="L167" s="32">
        <f t="shared" si="31"/>
        <v>84.257206208425714</v>
      </c>
      <c r="M167" s="180">
        <v>24</v>
      </c>
      <c r="N167" s="159">
        <v>0</v>
      </c>
    </row>
    <row r="168" spans="2:14" ht="19.149999999999999" hidden="1" customHeight="1" outlineLevel="2" x14ac:dyDescent="0.25">
      <c r="B168" s="111" t="s">
        <v>88</v>
      </c>
      <c r="C168" s="112">
        <v>5</v>
      </c>
      <c r="D168" s="108">
        <v>444</v>
      </c>
      <c r="E168" s="108">
        <f t="shared" si="35"/>
        <v>493</v>
      </c>
      <c r="F168" s="108" t="s">
        <v>72</v>
      </c>
      <c r="G168" s="108">
        <v>444</v>
      </c>
      <c r="H168" s="108">
        <v>49</v>
      </c>
      <c r="I168" s="108">
        <v>444</v>
      </c>
      <c r="J168" s="108">
        <f t="shared" si="36"/>
        <v>100</v>
      </c>
      <c r="K168" s="108">
        <v>453</v>
      </c>
      <c r="L168" s="32">
        <f t="shared" si="31"/>
        <v>91.886409736308323</v>
      </c>
      <c r="M168" s="180">
        <v>0</v>
      </c>
      <c r="N168" s="159">
        <v>100</v>
      </c>
    </row>
    <row r="169" spans="2:14" ht="19.149999999999999" hidden="1" customHeight="1" outlineLevel="2" x14ac:dyDescent="0.25">
      <c r="B169" s="111" t="s">
        <v>88</v>
      </c>
      <c r="C169" s="112">
        <v>6</v>
      </c>
      <c r="D169" s="108">
        <v>460</v>
      </c>
      <c r="E169" s="108">
        <f t="shared" si="35"/>
        <v>474</v>
      </c>
      <c r="F169" s="108" t="s">
        <v>72</v>
      </c>
      <c r="G169" s="108">
        <v>460</v>
      </c>
      <c r="H169" s="108">
        <v>14</v>
      </c>
      <c r="I169" s="108">
        <v>225</v>
      </c>
      <c r="J169" s="108">
        <f t="shared" si="36"/>
        <v>48.913043478260867</v>
      </c>
      <c r="K169" s="108">
        <v>239</v>
      </c>
      <c r="L169" s="32">
        <f t="shared" si="31"/>
        <v>50.42194092827004</v>
      </c>
      <c r="M169" s="180">
        <v>239</v>
      </c>
      <c r="N169" s="159">
        <v>0</v>
      </c>
    </row>
    <row r="170" spans="2:14" ht="19.149999999999999" hidden="1" customHeight="1" outlineLevel="2" x14ac:dyDescent="0.25">
      <c r="B170" s="111" t="s">
        <v>88</v>
      </c>
      <c r="C170" s="112">
        <v>7</v>
      </c>
      <c r="D170" s="108">
        <v>498</v>
      </c>
      <c r="E170" s="108">
        <f t="shared" si="35"/>
        <v>510</v>
      </c>
      <c r="F170" s="108" t="s">
        <v>72</v>
      </c>
      <c r="G170" s="108">
        <v>498</v>
      </c>
      <c r="H170" s="108">
        <v>12</v>
      </c>
      <c r="I170" s="108">
        <v>498</v>
      </c>
      <c r="J170" s="108">
        <f t="shared" si="36"/>
        <v>100</v>
      </c>
      <c r="K170" s="108">
        <v>478</v>
      </c>
      <c r="L170" s="32">
        <f t="shared" si="31"/>
        <v>93.725490196078425</v>
      </c>
      <c r="M170" s="180">
        <v>30</v>
      </c>
      <c r="N170" s="159">
        <v>0</v>
      </c>
    </row>
    <row r="171" spans="2:14" ht="19.149999999999999" hidden="1" customHeight="1" outlineLevel="2" x14ac:dyDescent="0.25">
      <c r="B171" s="111" t="s">
        <v>88</v>
      </c>
      <c r="C171" s="112">
        <v>8</v>
      </c>
      <c r="D171" s="108">
        <v>399</v>
      </c>
      <c r="E171" s="108">
        <f t="shared" si="35"/>
        <v>407</v>
      </c>
      <c r="F171" s="108" t="s">
        <v>72</v>
      </c>
      <c r="G171" s="108">
        <v>399</v>
      </c>
      <c r="H171" s="108">
        <v>8</v>
      </c>
      <c r="I171" s="108">
        <v>388</v>
      </c>
      <c r="J171" s="108">
        <f t="shared" si="36"/>
        <v>97.24310776942356</v>
      </c>
      <c r="K171" s="108">
        <v>370</v>
      </c>
      <c r="L171" s="32">
        <f t="shared" si="31"/>
        <v>90.909090909090907</v>
      </c>
      <c r="M171" s="180">
        <v>9</v>
      </c>
      <c r="N171" s="159">
        <v>205</v>
      </c>
    </row>
    <row r="172" spans="2:14" ht="19.149999999999999" hidden="1" customHeight="1" outlineLevel="2" x14ac:dyDescent="0.25">
      <c r="B172" s="111" t="s">
        <v>88</v>
      </c>
      <c r="C172" s="112">
        <v>9</v>
      </c>
      <c r="D172" s="108">
        <v>479</v>
      </c>
      <c r="E172" s="108">
        <f t="shared" si="35"/>
        <v>490</v>
      </c>
      <c r="F172" s="108" t="s">
        <v>73</v>
      </c>
      <c r="G172" s="108">
        <v>479</v>
      </c>
      <c r="H172" s="108">
        <v>11</v>
      </c>
      <c r="I172" s="108">
        <v>449</v>
      </c>
      <c r="J172" s="108">
        <f t="shared" si="36"/>
        <v>93.736951983298539</v>
      </c>
      <c r="K172" s="108">
        <v>50</v>
      </c>
      <c r="L172" s="32">
        <f t="shared" si="31"/>
        <v>10.204081632653061</v>
      </c>
      <c r="M172" s="180">
        <v>0</v>
      </c>
      <c r="N172" s="159">
        <v>0</v>
      </c>
    </row>
    <row r="173" spans="2:14" ht="19.149999999999999" hidden="1" customHeight="1" outlineLevel="2" x14ac:dyDescent="0.25">
      <c r="B173" s="111" t="s">
        <v>88</v>
      </c>
      <c r="C173" s="112">
        <v>10</v>
      </c>
      <c r="D173" s="108">
        <v>419</v>
      </c>
      <c r="E173" s="108">
        <f t="shared" si="35"/>
        <v>438</v>
      </c>
      <c r="F173" s="108" t="s">
        <v>73</v>
      </c>
      <c r="G173" s="108">
        <v>419</v>
      </c>
      <c r="H173" s="108">
        <v>19</v>
      </c>
      <c r="I173" s="108">
        <v>345</v>
      </c>
      <c r="J173" s="108">
        <f t="shared" si="36"/>
        <v>82.338902147971353</v>
      </c>
      <c r="K173" s="108">
        <v>364</v>
      </c>
      <c r="L173" s="32">
        <f t="shared" si="31"/>
        <v>83.105022831050221</v>
      </c>
      <c r="M173" s="180">
        <v>1456</v>
      </c>
      <c r="N173" s="159">
        <v>0</v>
      </c>
    </row>
    <row r="174" spans="2:14" ht="19.149999999999999" hidden="1" customHeight="1" outlineLevel="2" x14ac:dyDescent="0.25">
      <c r="B174" s="111" t="s">
        <v>88</v>
      </c>
      <c r="C174" s="112">
        <v>11</v>
      </c>
      <c r="D174" s="108">
        <v>445</v>
      </c>
      <c r="E174" s="108">
        <f t="shared" si="35"/>
        <v>455</v>
      </c>
      <c r="F174" s="108" t="s">
        <v>73</v>
      </c>
      <c r="G174" s="108">
        <v>445</v>
      </c>
      <c r="H174" s="108">
        <v>10</v>
      </c>
      <c r="I174" s="108">
        <v>403</v>
      </c>
      <c r="J174" s="108">
        <f t="shared" si="36"/>
        <v>90.561797752808985</v>
      </c>
      <c r="K174" s="108">
        <v>0</v>
      </c>
      <c r="L174" s="32">
        <f t="shared" si="31"/>
        <v>0</v>
      </c>
      <c r="M174" s="180">
        <v>0</v>
      </c>
      <c r="N174" s="159">
        <v>0</v>
      </c>
    </row>
    <row r="175" spans="2:14" ht="19.149999999999999" hidden="1" customHeight="1" outlineLevel="2" x14ac:dyDescent="0.25">
      <c r="B175" s="111" t="s">
        <v>88</v>
      </c>
      <c r="C175" s="112">
        <v>12</v>
      </c>
      <c r="D175" s="108">
        <v>431</v>
      </c>
      <c r="E175" s="108">
        <f t="shared" si="35"/>
        <v>441</v>
      </c>
      <c r="F175" s="108" t="s">
        <v>72</v>
      </c>
      <c r="G175" s="108">
        <v>431</v>
      </c>
      <c r="H175" s="108">
        <v>10</v>
      </c>
      <c r="I175" s="108">
        <v>431</v>
      </c>
      <c r="J175" s="108">
        <f t="shared" si="36"/>
        <v>100</v>
      </c>
      <c r="K175" s="108">
        <v>437</v>
      </c>
      <c r="L175" s="32">
        <f t="shared" si="31"/>
        <v>99.092970521541943</v>
      </c>
      <c r="M175" s="180">
        <v>0</v>
      </c>
      <c r="N175" s="159">
        <v>0</v>
      </c>
    </row>
    <row r="176" spans="2:14" ht="19.149999999999999" hidden="1" customHeight="1" outlineLevel="2" x14ac:dyDescent="0.25">
      <c r="B176" s="111" t="s">
        <v>88</v>
      </c>
      <c r="C176" s="112">
        <v>13</v>
      </c>
      <c r="D176" s="108">
        <v>450</v>
      </c>
      <c r="E176" s="108">
        <f t="shared" si="35"/>
        <v>461</v>
      </c>
      <c r="F176" s="108" t="s">
        <v>72</v>
      </c>
      <c r="G176" s="108">
        <v>450</v>
      </c>
      <c r="H176" s="108">
        <v>11</v>
      </c>
      <c r="I176" s="108">
        <v>315</v>
      </c>
      <c r="J176" s="108">
        <f t="shared" si="36"/>
        <v>70</v>
      </c>
      <c r="K176" s="108">
        <v>285</v>
      </c>
      <c r="L176" s="32">
        <f t="shared" si="31"/>
        <v>61.822125813449027</v>
      </c>
      <c r="M176" s="180">
        <v>0</v>
      </c>
      <c r="N176" s="159">
        <v>0</v>
      </c>
    </row>
    <row r="177" spans="2:14" ht="19.149999999999999" hidden="1" customHeight="1" outlineLevel="2" x14ac:dyDescent="0.25">
      <c r="B177" s="111" t="s">
        <v>88</v>
      </c>
      <c r="C177" s="112">
        <v>14</v>
      </c>
      <c r="D177" s="108">
        <v>484</v>
      </c>
      <c r="E177" s="108">
        <f t="shared" si="35"/>
        <v>494</v>
      </c>
      <c r="F177" s="108" t="s">
        <v>72</v>
      </c>
      <c r="G177" s="108">
        <v>484</v>
      </c>
      <c r="H177" s="108">
        <v>10</v>
      </c>
      <c r="I177" s="108">
        <v>348</v>
      </c>
      <c r="J177" s="108">
        <f t="shared" si="36"/>
        <v>71.900826446281002</v>
      </c>
      <c r="K177" s="108">
        <v>352</v>
      </c>
      <c r="L177" s="32">
        <f t="shared" si="31"/>
        <v>71.255060728744937</v>
      </c>
      <c r="M177" s="180">
        <v>0</v>
      </c>
      <c r="N177" s="159">
        <v>35</v>
      </c>
    </row>
    <row r="178" spans="2:14" ht="19.149999999999999" hidden="1" customHeight="1" outlineLevel="2" x14ac:dyDescent="0.25">
      <c r="B178" s="111" t="s">
        <v>88</v>
      </c>
      <c r="C178" s="112">
        <v>15</v>
      </c>
      <c r="D178" s="108">
        <v>465</v>
      </c>
      <c r="E178" s="108">
        <f t="shared" si="35"/>
        <v>474</v>
      </c>
      <c r="F178" s="108" t="s">
        <v>72</v>
      </c>
      <c r="G178" s="108">
        <v>465</v>
      </c>
      <c r="H178" s="108">
        <v>9</v>
      </c>
      <c r="I178" s="108">
        <v>457</v>
      </c>
      <c r="J178" s="108">
        <f t="shared" si="36"/>
        <v>98.27956989247312</v>
      </c>
      <c r="K178" s="108">
        <v>460</v>
      </c>
      <c r="L178" s="32">
        <f t="shared" si="31"/>
        <v>97.046413502109701</v>
      </c>
      <c r="M178" s="180">
        <v>0</v>
      </c>
      <c r="N178" s="159">
        <v>0</v>
      </c>
    </row>
    <row r="179" spans="2:14" ht="19.149999999999999" hidden="1" customHeight="1" outlineLevel="2" x14ac:dyDescent="0.25">
      <c r="B179" s="111" t="s">
        <v>88</v>
      </c>
      <c r="C179" s="112">
        <v>16</v>
      </c>
      <c r="D179" s="108">
        <v>463</v>
      </c>
      <c r="E179" s="108">
        <f t="shared" si="35"/>
        <v>472</v>
      </c>
      <c r="F179" s="108" t="s">
        <v>72</v>
      </c>
      <c r="G179" s="108">
        <v>463</v>
      </c>
      <c r="H179" s="108">
        <v>9</v>
      </c>
      <c r="I179" s="108">
        <v>366</v>
      </c>
      <c r="J179" s="108">
        <f t="shared" si="36"/>
        <v>79.049676025917933</v>
      </c>
      <c r="K179" s="108">
        <v>355</v>
      </c>
      <c r="L179" s="32">
        <f t="shared" si="31"/>
        <v>75.211864406779654</v>
      </c>
      <c r="M179" s="180">
        <v>15</v>
      </c>
      <c r="N179" s="159">
        <v>0</v>
      </c>
    </row>
    <row r="180" spans="2:14" ht="19.149999999999999" hidden="1" customHeight="1" outlineLevel="2" x14ac:dyDescent="0.25">
      <c r="B180" s="111" t="s">
        <v>88</v>
      </c>
      <c r="C180" s="112">
        <v>17</v>
      </c>
      <c r="D180" s="108">
        <v>429</v>
      </c>
      <c r="E180" s="108">
        <f t="shared" si="35"/>
        <v>444</v>
      </c>
      <c r="F180" s="108" t="s">
        <v>73</v>
      </c>
      <c r="G180" s="108">
        <v>429</v>
      </c>
      <c r="H180" s="108">
        <v>15</v>
      </c>
      <c r="I180" s="108">
        <v>350</v>
      </c>
      <c r="J180" s="108">
        <f t="shared" si="36"/>
        <v>81.585081585081582</v>
      </c>
      <c r="K180" s="108">
        <v>260</v>
      </c>
      <c r="L180" s="32">
        <f t="shared" si="31"/>
        <v>58.558558558558559</v>
      </c>
      <c r="M180" s="180">
        <v>0</v>
      </c>
      <c r="N180" s="159">
        <v>25</v>
      </c>
    </row>
    <row r="181" spans="2:14" ht="19.149999999999999" hidden="1" customHeight="1" outlineLevel="2" x14ac:dyDescent="0.25">
      <c r="B181" s="111" t="s">
        <v>88</v>
      </c>
      <c r="C181" s="112">
        <v>18</v>
      </c>
      <c r="D181" s="108">
        <v>468</v>
      </c>
      <c r="E181" s="108">
        <f t="shared" si="35"/>
        <v>478</v>
      </c>
      <c r="F181" s="108" t="s">
        <v>72</v>
      </c>
      <c r="G181" s="108">
        <v>468</v>
      </c>
      <c r="H181" s="108">
        <v>10</v>
      </c>
      <c r="I181" s="108">
        <v>409</v>
      </c>
      <c r="J181" s="108">
        <f t="shared" si="36"/>
        <v>87.393162393162399</v>
      </c>
      <c r="K181" s="108">
        <v>361</v>
      </c>
      <c r="L181" s="32">
        <f t="shared" si="31"/>
        <v>75.523012552301267</v>
      </c>
      <c r="M181" s="180">
        <v>0</v>
      </c>
      <c r="N181" s="159">
        <v>0</v>
      </c>
    </row>
    <row r="182" spans="2:14" ht="19.149999999999999" hidden="1" customHeight="1" outlineLevel="2" x14ac:dyDescent="0.25">
      <c r="B182" s="111" t="s">
        <v>88</v>
      </c>
      <c r="C182" s="112">
        <v>19</v>
      </c>
      <c r="D182" s="108">
        <v>553</v>
      </c>
      <c r="E182" s="108">
        <f t="shared" si="35"/>
        <v>565</v>
      </c>
      <c r="F182" s="108" t="s">
        <v>72</v>
      </c>
      <c r="G182" s="108">
        <v>553</v>
      </c>
      <c r="H182" s="108">
        <v>12</v>
      </c>
      <c r="I182" s="108">
        <v>522</v>
      </c>
      <c r="J182" s="108">
        <f t="shared" si="36"/>
        <v>94.394213381555161</v>
      </c>
      <c r="K182" s="108">
        <v>532</v>
      </c>
      <c r="L182" s="32">
        <f t="shared" si="31"/>
        <v>94.159292035398238</v>
      </c>
      <c r="M182" s="180">
        <v>0</v>
      </c>
      <c r="N182" s="159">
        <v>17</v>
      </c>
    </row>
    <row r="183" spans="2:14" ht="19.149999999999999" hidden="1" customHeight="1" outlineLevel="2" x14ac:dyDescent="0.25">
      <c r="B183" s="111" t="s">
        <v>88</v>
      </c>
      <c r="C183" s="112">
        <v>20</v>
      </c>
      <c r="D183" s="108">
        <v>480</v>
      </c>
      <c r="E183" s="108">
        <f t="shared" si="35"/>
        <v>494</v>
      </c>
      <c r="F183" s="108" t="s">
        <v>73</v>
      </c>
      <c r="G183" s="108">
        <v>480</v>
      </c>
      <c r="H183" s="108">
        <v>14</v>
      </c>
      <c r="I183" s="108">
        <v>436</v>
      </c>
      <c r="J183" s="108">
        <f t="shared" si="36"/>
        <v>90.833333333333329</v>
      </c>
      <c r="K183" s="108">
        <v>267</v>
      </c>
      <c r="L183" s="32">
        <f t="shared" si="31"/>
        <v>54.048582995951421</v>
      </c>
      <c r="M183" s="180">
        <v>40</v>
      </c>
      <c r="N183" s="159">
        <v>0</v>
      </c>
    </row>
    <row r="184" spans="2:14" ht="19.149999999999999" hidden="1" customHeight="1" outlineLevel="2" x14ac:dyDescent="0.25">
      <c r="B184" s="111" t="s">
        <v>88</v>
      </c>
      <c r="C184" s="112">
        <v>21</v>
      </c>
      <c r="D184" s="108">
        <v>423</v>
      </c>
      <c r="E184" s="108">
        <f t="shared" si="35"/>
        <v>434</v>
      </c>
      <c r="F184" s="108" t="s">
        <v>72</v>
      </c>
      <c r="G184" s="108">
        <v>423</v>
      </c>
      <c r="H184" s="108">
        <v>11</v>
      </c>
      <c r="I184" s="108">
        <v>423</v>
      </c>
      <c r="J184" s="108">
        <f t="shared" si="36"/>
        <v>100</v>
      </c>
      <c r="K184" s="108">
        <v>433</v>
      </c>
      <c r="L184" s="32">
        <f t="shared" si="31"/>
        <v>99.769585253456214</v>
      </c>
      <c r="M184" s="180">
        <v>0</v>
      </c>
      <c r="N184" s="159">
        <v>0</v>
      </c>
    </row>
    <row r="185" spans="2:14" ht="19.149999999999999" hidden="1" customHeight="1" outlineLevel="2" x14ac:dyDescent="0.25">
      <c r="B185" s="111" t="s">
        <v>88</v>
      </c>
      <c r="C185" s="112">
        <v>22</v>
      </c>
      <c r="D185" s="108">
        <v>584</v>
      </c>
      <c r="E185" s="108">
        <f t="shared" si="35"/>
        <v>595</v>
      </c>
      <c r="F185" s="108" t="s">
        <v>72</v>
      </c>
      <c r="G185" s="108">
        <v>584</v>
      </c>
      <c r="H185" s="108">
        <v>11</v>
      </c>
      <c r="I185" s="108">
        <v>580</v>
      </c>
      <c r="J185" s="108">
        <f t="shared" si="36"/>
        <v>99.315068493150676</v>
      </c>
      <c r="K185" s="108">
        <v>583</v>
      </c>
      <c r="L185" s="32">
        <f t="shared" si="31"/>
        <v>97.983193277310917</v>
      </c>
      <c r="M185" s="180">
        <v>0</v>
      </c>
      <c r="N185" s="159">
        <v>87</v>
      </c>
    </row>
    <row r="186" spans="2:14" ht="19.149999999999999" hidden="1" customHeight="1" outlineLevel="2" x14ac:dyDescent="0.25">
      <c r="B186" s="111" t="s">
        <v>88</v>
      </c>
      <c r="C186" s="112">
        <v>23</v>
      </c>
      <c r="D186" s="108">
        <v>472</v>
      </c>
      <c r="E186" s="108">
        <f t="shared" si="35"/>
        <v>482</v>
      </c>
      <c r="F186" s="108" t="s">
        <v>73</v>
      </c>
      <c r="G186" s="108">
        <v>472</v>
      </c>
      <c r="H186" s="108">
        <v>10</v>
      </c>
      <c r="I186" s="108">
        <v>444</v>
      </c>
      <c r="J186" s="108">
        <f t="shared" si="36"/>
        <v>94.067796610169495</v>
      </c>
      <c r="K186" s="108">
        <v>397</v>
      </c>
      <c r="L186" s="32">
        <f t="shared" si="31"/>
        <v>82.365145228215766</v>
      </c>
      <c r="M186" s="180">
        <v>0</v>
      </c>
      <c r="N186" s="159">
        <v>0</v>
      </c>
    </row>
    <row r="187" spans="2:14" ht="19.149999999999999" hidden="1" customHeight="1" outlineLevel="2" x14ac:dyDescent="0.25">
      <c r="B187" s="111" t="s">
        <v>88</v>
      </c>
      <c r="C187" s="112">
        <v>24</v>
      </c>
      <c r="D187" s="108">
        <v>575</v>
      </c>
      <c r="E187" s="108">
        <f t="shared" si="35"/>
        <v>589</v>
      </c>
      <c r="F187" s="108" t="s">
        <v>72</v>
      </c>
      <c r="G187" s="108">
        <v>575</v>
      </c>
      <c r="H187" s="108">
        <v>14</v>
      </c>
      <c r="I187" s="108">
        <v>451</v>
      </c>
      <c r="J187" s="108">
        <f t="shared" si="36"/>
        <v>78.434782608695656</v>
      </c>
      <c r="K187" s="108">
        <v>457</v>
      </c>
      <c r="L187" s="32">
        <f t="shared" si="31"/>
        <v>77.589134125636676</v>
      </c>
      <c r="M187" s="180">
        <v>10</v>
      </c>
      <c r="N187" s="159">
        <v>130</v>
      </c>
    </row>
    <row r="188" spans="2:14" ht="19.149999999999999" hidden="1" customHeight="1" outlineLevel="2" x14ac:dyDescent="0.25">
      <c r="B188" s="111" t="s">
        <v>88</v>
      </c>
      <c r="C188" s="112">
        <v>25</v>
      </c>
      <c r="D188" s="108">
        <v>382</v>
      </c>
      <c r="E188" s="108">
        <f t="shared" si="35"/>
        <v>390</v>
      </c>
      <c r="F188" s="108" t="s">
        <v>73</v>
      </c>
      <c r="G188" s="108">
        <v>382</v>
      </c>
      <c r="H188" s="108">
        <v>8</v>
      </c>
      <c r="I188" s="108">
        <v>362</v>
      </c>
      <c r="J188" s="108">
        <f t="shared" si="36"/>
        <v>94.764397905759154</v>
      </c>
      <c r="K188" s="108">
        <v>367</v>
      </c>
      <c r="L188" s="32">
        <f t="shared" si="31"/>
        <v>94.102564102564102</v>
      </c>
      <c r="M188" s="180">
        <v>0</v>
      </c>
      <c r="N188" s="159">
        <v>0</v>
      </c>
    </row>
    <row r="189" spans="2:14" ht="19.149999999999999" hidden="1" customHeight="1" outlineLevel="2" x14ac:dyDescent="0.25">
      <c r="B189" s="111" t="s">
        <v>88</v>
      </c>
      <c r="C189" s="112">
        <v>26</v>
      </c>
      <c r="D189" s="108">
        <v>481</v>
      </c>
      <c r="E189" s="108">
        <f t="shared" si="35"/>
        <v>490</v>
      </c>
      <c r="F189" s="108" t="s">
        <v>72</v>
      </c>
      <c r="G189" s="108">
        <v>481</v>
      </c>
      <c r="H189" s="108">
        <v>9</v>
      </c>
      <c r="I189" s="108">
        <v>441</v>
      </c>
      <c r="J189" s="108">
        <f t="shared" si="36"/>
        <v>91.683991683991678</v>
      </c>
      <c r="K189" s="108">
        <v>386</v>
      </c>
      <c r="L189" s="32">
        <f t="shared" si="31"/>
        <v>78.775510204081627</v>
      </c>
      <c r="M189" s="180">
        <v>0</v>
      </c>
      <c r="N189" s="159">
        <v>0</v>
      </c>
    </row>
    <row r="190" spans="2:14" ht="19.149999999999999" hidden="1" customHeight="1" outlineLevel="2" x14ac:dyDescent="0.25">
      <c r="B190" s="111" t="s">
        <v>88</v>
      </c>
      <c r="C190" s="112">
        <v>27</v>
      </c>
      <c r="D190" s="108">
        <v>487</v>
      </c>
      <c r="E190" s="108">
        <f t="shared" si="35"/>
        <v>504</v>
      </c>
      <c r="F190" s="108" t="s">
        <v>72</v>
      </c>
      <c r="G190" s="108">
        <v>487</v>
      </c>
      <c r="H190" s="108">
        <v>17</v>
      </c>
      <c r="I190" s="108">
        <v>430</v>
      </c>
      <c r="J190" s="108">
        <f t="shared" si="36"/>
        <v>88.295687885010267</v>
      </c>
      <c r="K190" s="108">
        <v>444</v>
      </c>
      <c r="L190" s="32">
        <f t="shared" si="31"/>
        <v>88.095238095238088</v>
      </c>
      <c r="M190" s="180">
        <v>0</v>
      </c>
      <c r="N190" s="159">
        <v>0</v>
      </c>
    </row>
    <row r="191" spans="2:14" ht="19.149999999999999" hidden="1" customHeight="1" outlineLevel="2" x14ac:dyDescent="0.25">
      <c r="B191" s="111" t="s">
        <v>88</v>
      </c>
      <c r="C191" s="112">
        <v>28</v>
      </c>
      <c r="D191" s="108">
        <v>488</v>
      </c>
      <c r="E191" s="108">
        <f t="shared" si="35"/>
        <v>499</v>
      </c>
      <c r="F191" s="108" t="s">
        <v>72</v>
      </c>
      <c r="G191" s="108">
        <v>488</v>
      </c>
      <c r="H191" s="108">
        <v>11</v>
      </c>
      <c r="I191" s="108">
        <v>476</v>
      </c>
      <c r="J191" s="108">
        <f t="shared" si="36"/>
        <v>97.540983606557376</v>
      </c>
      <c r="K191" s="108">
        <v>484</v>
      </c>
      <c r="L191" s="32">
        <f t="shared" si="31"/>
        <v>96.993987975951896</v>
      </c>
      <c r="M191" s="180">
        <v>20</v>
      </c>
      <c r="N191" s="159">
        <v>0</v>
      </c>
    </row>
    <row r="192" spans="2:14" ht="19.149999999999999" hidden="1" customHeight="1" outlineLevel="2" x14ac:dyDescent="0.25">
      <c r="B192" s="111" t="s">
        <v>88</v>
      </c>
      <c r="C192" s="112">
        <v>29</v>
      </c>
      <c r="D192" s="108">
        <v>523</v>
      </c>
      <c r="E192" s="108">
        <f t="shared" si="35"/>
        <v>542</v>
      </c>
      <c r="F192" s="108" t="s">
        <v>73</v>
      </c>
      <c r="G192" s="108">
        <v>523</v>
      </c>
      <c r="H192" s="108">
        <v>19</v>
      </c>
      <c r="I192" s="108">
        <v>369</v>
      </c>
      <c r="J192" s="108">
        <f t="shared" si="36"/>
        <v>70.55449330783938</v>
      </c>
      <c r="K192" s="108">
        <v>368</v>
      </c>
      <c r="L192" s="32">
        <f t="shared" si="31"/>
        <v>67.896678966789665</v>
      </c>
      <c r="M192" s="180">
        <v>150</v>
      </c>
      <c r="N192" s="159">
        <v>0</v>
      </c>
    </row>
    <row r="193" spans="2:14" ht="19.149999999999999" hidden="1" customHeight="1" outlineLevel="2" x14ac:dyDescent="0.25">
      <c r="B193" s="111" t="s">
        <v>88</v>
      </c>
      <c r="C193" s="112">
        <v>30</v>
      </c>
      <c r="D193" s="108">
        <v>405</v>
      </c>
      <c r="E193" s="108">
        <f t="shared" si="35"/>
        <v>413</v>
      </c>
      <c r="F193" s="108" t="s">
        <v>73</v>
      </c>
      <c r="G193" s="108">
        <v>405</v>
      </c>
      <c r="H193" s="108">
        <v>8</v>
      </c>
      <c r="I193" s="108">
        <v>405</v>
      </c>
      <c r="J193" s="108">
        <f t="shared" si="36"/>
        <v>100</v>
      </c>
      <c r="K193" s="108">
        <v>368</v>
      </c>
      <c r="L193" s="32">
        <f t="shared" si="31"/>
        <v>89.104116222760283</v>
      </c>
      <c r="M193" s="180">
        <v>160</v>
      </c>
      <c r="N193" s="159">
        <v>0</v>
      </c>
    </row>
    <row r="194" spans="2:14" ht="19.149999999999999" hidden="1" customHeight="1" outlineLevel="2" x14ac:dyDescent="0.25">
      <c r="B194" s="111" t="s">
        <v>88</v>
      </c>
      <c r="C194" s="112">
        <v>31</v>
      </c>
      <c r="D194" s="108">
        <v>508</v>
      </c>
      <c r="E194" s="108">
        <f t="shared" si="35"/>
        <v>517</v>
      </c>
      <c r="F194" s="108" t="s">
        <v>73</v>
      </c>
      <c r="G194" s="108">
        <v>508</v>
      </c>
      <c r="H194" s="108">
        <v>9</v>
      </c>
      <c r="I194" s="108">
        <v>342</v>
      </c>
      <c r="J194" s="108">
        <f t="shared" si="36"/>
        <v>67.322834645669289</v>
      </c>
      <c r="K194" s="108">
        <v>338</v>
      </c>
      <c r="L194" s="32">
        <f t="shared" si="31"/>
        <v>65.377176015473893</v>
      </c>
      <c r="M194" s="180">
        <v>128</v>
      </c>
      <c r="N194" s="159">
        <v>0</v>
      </c>
    </row>
    <row r="195" spans="2:14" ht="19.149999999999999" hidden="1" customHeight="1" outlineLevel="2" x14ac:dyDescent="0.25">
      <c r="B195" s="111" t="s">
        <v>88</v>
      </c>
      <c r="C195" s="112">
        <v>32</v>
      </c>
      <c r="D195" s="108">
        <v>404</v>
      </c>
      <c r="E195" s="108">
        <f t="shared" si="35"/>
        <v>475</v>
      </c>
      <c r="F195" s="108" t="s">
        <v>72</v>
      </c>
      <c r="G195" s="108">
        <v>404</v>
      </c>
      <c r="H195" s="108">
        <v>71</v>
      </c>
      <c r="I195" s="108">
        <v>322</v>
      </c>
      <c r="J195" s="108">
        <f t="shared" si="36"/>
        <v>79.702970297029708</v>
      </c>
      <c r="K195" s="108">
        <v>320</v>
      </c>
      <c r="L195" s="32">
        <f t="shared" si="31"/>
        <v>67.368421052631575</v>
      </c>
      <c r="M195" s="180">
        <v>50</v>
      </c>
      <c r="N195" s="159">
        <v>0</v>
      </c>
    </row>
    <row r="196" spans="2:14" ht="19.149999999999999" hidden="1" customHeight="1" outlineLevel="2" x14ac:dyDescent="0.25">
      <c r="B196" s="111" t="s">
        <v>88</v>
      </c>
      <c r="C196" s="112">
        <v>33</v>
      </c>
      <c r="D196" s="108">
        <v>389</v>
      </c>
      <c r="E196" s="108">
        <f t="shared" si="35"/>
        <v>397</v>
      </c>
      <c r="F196" s="108" t="s">
        <v>72</v>
      </c>
      <c r="G196" s="108">
        <v>389</v>
      </c>
      <c r="H196" s="108">
        <v>8</v>
      </c>
      <c r="I196" s="108">
        <v>315</v>
      </c>
      <c r="J196" s="108">
        <f t="shared" si="36"/>
        <v>80.976863753213365</v>
      </c>
      <c r="K196" s="108">
        <v>273</v>
      </c>
      <c r="L196" s="32">
        <f t="shared" si="31"/>
        <v>68.765743073047858</v>
      </c>
      <c r="M196" s="180">
        <v>100</v>
      </c>
      <c r="N196" s="159">
        <v>0</v>
      </c>
    </row>
    <row r="197" spans="2:14" ht="19.149999999999999" hidden="1" customHeight="1" outlineLevel="2" x14ac:dyDescent="0.25">
      <c r="B197" s="111" t="s">
        <v>88</v>
      </c>
      <c r="C197" s="112">
        <v>34</v>
      </c>
      <c r="D197" s="108">
        <v>527</v>
      </c>
      <c r="E197" s="108">
        <f t="shared" si="35"/>
        <v>539</v>
      </c>
      <c r="F197" s="108" t="s">
        <v>72</v>
      </c>
      <c r="G197" s="108">
        <v>527</v>
      </c>
      <c r="H197" s="108">
        <v>12</v>
      </c>
      <c r="I197" s="108">
        <v>515</v>
      </c>
      <c r="J197" s="108">
        <f t="shared" si="36"/>
        <v>97.722960151802653</v>
      </c>
      <c r="K197" s="108">
        <v>527</v>
      </c>
      <c r="L197" s="32">
        <f t="shared" si="31"/>
        <v>97.773654916512058</v>
      </c>
      <c r="M197" s="180">
        <v>0</v>
      </c>
      <c r="N197" s="159">
        <v>0</v>
      </c>
    </row>
    <row r="198" spans="2:14" ht="19.149999999999999" hidden="1" customHeight="1" outlineLevel="2" x14ac:dyDescent="0.25">
      <c r="B198" s="111" t="s">
        <v>88</v>
      </c>
      <c r="C198" s="112">
        <v>35</v>
      </c>
      <c r="D198" s="108">
        <v>480</v>
      </c>
      <c r="E198" s="108">
        <f t="shared" si="35"/>
        <v>510</v>
      </c>
      <c r="F198" s="108" t="s">
        <v>72</v>
      </c>
      <c r="G198" s="108">
        <v>480</v>
      </c>
      <c r="H198" s="108">
        <v>30</v>
      </c>
      <c r="I198" s="108">
        <v>445</v>
      </c>
      <c r="J198" s="108">
        <f t="shared" si="36"/>
        <v>92.708333333333343</v>
      </c>
      <c r="K198" s="108">
        <v>473</v>
      </c>
      <c r="L198" s="32">
        <f t="shared" si="31"/>
        <v>92.745098039215691</v>
      </c>
      <c r="M198" s="180">
        <v>0</v>
      </c>
      <c r="N198" s="159">
        <v>0</v>
      </c>
    </row>
    <row r="199" spans="2:14" ht="19.149999999999999" hidden="1" customHeight="1" outlineLevel="2" x14ac:dyDescent="0.25">
      <c r="B199" s="111" t="s">
        <v>88</v>
      </c>
      <c r="C199" s="112">
        <v>36</v>
      </c>
      <c r="D199" s="108">
        <v>580</v>
      </c>
      <c r="E199" s="108">
        <f t="shared" si="35"/>
        <v>592</v>
      </c>
      <c r="F199" s="108" t="s">
        <v>72</v>
      </c>
      <c r="G199" s="108">
        <v>580</v>
      </c>
      <c r="H199" s="108">
        <v>12</v>
      </c>
      <c r="I199" s="108">
        <v>568</v>
      </c>
      <c r="J199" s="108">
        <f t="shared" si="36"/>
        <v>97.931034482758619</v>
      </c>
      <c r="K199" s="108">
        <v>580</v>
      </c>
      <c r="L199" s="32">
        <f t="shared" si="31"/>
        <v>97.972972972972968</v>
      </c>
      <c r="M199" s="180">
        <v>0</v>
      </c>
      <c r="N199" s="159">
        <v>0</v>
      </c>
    </row>
    <row r="200" spans="2:14" ht="19.149999999999999" hidden="1" customHeight="1" outlineLevel="2" x14ac:dyDescent="0.25">
      <c r="B200" s="111" t="s">
        <v>88</v>
      </c>
      <c r="C200" s="112">
        <v>37</v>
      </c>
      <c r="D200" s="108">
        <v>435</v>
      </c>
      <c r="E200" s="108">
        <f t="shared" si="35"/>
        <v>444</v>
      </c>
      <c r="F200" s="108" t="s">
        <v>73</v>
      </c>
      <c r="G200" s="108">
        <v>435</v>
      </c>
      <c r="H200" s="108">
        <v>9</v>
      </c>
      <c r="I200" s="108">
        <v>432</v>
      </c>
      <c r="J200" s="108">
        <f t="shared" si="36"/>
        <v>99.310344827586206</v>
      </c>
      <c r="K200" s="108">
        <v>427</v>
      </c>
      <c r="L200" s="32">
        <f t="shared" si="31"/>
        <v>96.171171171171167</v>
      </c>
      <c r="M200" s="180">
        <v>0</v>
      </c>
      <c r="N200" s="159">
        <v>0</v>
      </c>
    </row>
    <row r="201" spans="2:14" ht="19.149999999999999" hidden="1" customHeight="1" outlineLevel="2" x14ac:dyDescent="0.25">
      <c r="B201" s="111" t="s">
        <v>88</v>
      </c>
      <c r="C201" s="112">
        <v>38</v>
      </c>
      <c r="D201" s="108">
        <v>447</v>
      </c>
      <c r="E201" s="108">
        <f t="shared" si="35"/>
        <v>456</v>
      </c>
      <c r="F201" s="108" t="s">
        <v>73</v>
      </c>
      <c r="G201" s="108">
        <v>447</v>
      </c>
      <c r="H201" s="108">
        <v>9</v>
      </c>
      <c r="I201" s="108">
        <v>447</v>
      </c>
      <c r="J201" s="108">
        <f t="shared" si="36"/>
        <v>100</v>
      </c>
      <c r="K201" s="108">
        <v>10</v>
      </c>
      <c r="L201" s="32">
        <f t="shared" si="31"/>
        <v>2.1929824561403506</v>
      </c>
      <c r="M201" s="180">
        <v>0</v>
      </c>
      <c r="N201" s="159">
        <v>0</v>
      </c>
    </row>
    <row r="202" spans="2:14" ht="19.149999999999999" hidden="1" customHeight="1" outlineLevel="2" x14ac:dyDescent="0.25">
      <c r="B202" s="111" t="s">
        <v>88</v>
      </c>
      <c r="C202" s="112">
        <v>39</v>
      </c>
      <c r="D202" s="108">
        <v>409</v>
      </c>
      <c r="E202" s="108">
        <f t="shared" si="35"/>
        <v>418</v>
      </c>
      <c r="F202" s="108" t="s">
        <v>72</v>
      </c>
      <c r="G202" s="108">
        <v>409</v>
      </c>
      <c r="H202" s="108">
        <v>9</v>
      </c>
      <c r="I202" s="108">
        <v>409</v>
      </c>
      <c r="J202" s="108">
        <f t="shared" si="36"/>
        <v>100</v>
      </c>
      <c r="K202" s="108">
        <v>369</v>
      </c>
      <c r="L202" s="32">
        <f t="shared" si="31"/>
        <v>88.277511961722482</v>
      </c>
      <c r="M202" s="180">
        <v>0</v>
      </c>
      <c r="N202" s="159">
        <v>0</v>
      </c>
    </row>
    <row r="203" spans="2:14" ht="19.149999999999999" hidden="1" customHeight="1" outlineLevel="2" x14ac:dyDescent="0.25">
      <c r="B203" s="111" t="s">
        <v>88</v>
      </c>
      <c r="C203" s="112">
        <v>40</v>
      </c>
      <c r="D203" s="108">
        <v>487</v>
      </c>
      <c r="E203" s="108">
        <f t="shared" si="35"/>
        <v>497</v>
      </c>
      <c r="F203" s="108" t="s">
        <v>72</v>
      </c>
      <c r="G203" s="108">
        <v>487</v>
      </c>
      <c r="H203" s="108">
        <v>10</v>
      </c>
      <c r="I203" s="108">
        <v>437</v>
      </c>
      <c r="J203" s="108">
        <f t="shared" si="36"/>
        <v>89.73305954825463</v>
      </c>
      <c r="K203" s="108">
        <v>426</v>
      </c>
      <c r="L203" s="32">
        <f t="shared" si="31"/>
        <v>85.714285714285708</v>
      </c>
      <c r="M203" s="180">
        <v>0</v>
      </c>
      <c r="N203" s="159">
        <v>0</v>
      </c>
    </row>
    <row r="204" spans="2:14" ht="19.149999999999999" hidden="1" customHeight="1" outlineLevel="2" x14ac:dyDescent="0.25">
      <c r="B204" s="111" t="s">
        <v>88</v>
      </c>
      <c r="C204" s="112">
        <v>41</v>
      </c>
      <c r="D204" s="108">
        <v>504</v>
      </c>
      <c r="E204" s="108">
        <f t="shared" si="35"/>
        <v>514</v>
      </c>
      <c r="F204" s="108" t="s">
        <v>72</v>
      </c>
      <c r="G204" s="108">
        <v>504</v>
      </c>
      <c r="H204" s="108">
        <v>10</v>
      </c>
      <c r="I204" s="108">
        <v>471</v>
      </c>
      <c r="J204" s="108">
        <f>(I204/G204)*100</f>
        <v>93.452380952380949</v>
      </c>
      <c r="K204" s="108">
        <v>467</v>
      </c>
      <c r="L204" s="32">
        <f t="shared" si="31"/>
        <v>90.856031128404666</v>
      </c>
      <c r="M204" s="180">
        <v>0</v>
      </c>
      <c r="N204" s="159">
        <v>0</v>
      </c>
    </row>
    <row r="205" spans="2:14" ht="19.149999999999999" hidden="1" customHeight="1" outlineLevel="2" x14ac:dyDescent="0.25">
      <c r="B205" s="111" t="s">
        <v>88</v>
      </c>
      <c r="C205" s="112" t="s">
        <v>14</v>
      </c>
      <c r="D205" s="104"/>
      <c r="E205" s="104">
        <f t="shared" si="35"/>
        <v>33</v>
      </c>
      <c r="F205" s="104" t="s">
        <v>72</v>
      </c>
      <c r="G205" s="104"/>
      <c r="H205" s="104">
        <v>33</v>
      </c>
      <c r="I205" s="104"/>
      <c r="J205" s="104"/>
      <c r="K205" s="104">
        <v>33</v>
      </c>
      <c r="L205" s="32"/>
      <c r="M205" s="181"/>
      <c r="N205" s="105"/>
    </row>
    <row r="206" spans="2:14" ht="19.149999999999999" customHeight="1" outlineLevel="1" collapsed="1" x14ac:dyDescent="0.25">
      <c r="B206" s="113" t="s">
        <v>88</v>
      </c>
      <c r="C206" s="150"/>
      <c r="D206" s="242">
        <f>SUM(D164:D205)</f>
        <v>19298</v>
      </c>
      <c r="E206" s="242">
        <f t="shared" ref="E206:N206" si="37">SUM(E164:E205)</f>
        <v>19899</v>
      </c>
      <c r="F206" s="242">
        <f t="shared" si="37"/>
        <v>0</v>
      </c>
      <c r="G206" s="242">
        <f t="shared" si="37"/>
        <v>19298</v>
      </c>
      <c r="H206" s="242">
        <f t="shared" si="37"/>
        <v>601</v>
      </c>
      <c r="I206" s="242">
        <f t="shared" si="37"/>
        <v>17176</v>
      </c>
      <c r="J206" s="242">
        <f>SUM(J164:J205)/41</f>
        <v>89.087204243001835</v>
      </c>
      <c r="K206" s="242">
        <f t="shared" si="37"/>
        <v>15480</v>
      </c>
      <c r="L206" s="242">
        <f>SUM(L164:L205)/41</f>
        <v>77.442077227145518</v>
      </c>
      <c r="M206" s="242">
        <f t="shared" si="37"/>
        <v>2456</v>
      </c>
      <c r="N206" s="246">
        <f t="shared" si="37"/>
        <v>789</v>
      </c>
    </row>
    <row r="207" spans="2:14" ht="19.149999999999999" hidden="1" customHeight="1" outlineLevel="2" x14ac:dyDescent="0.25">
      <c r="B207" s="111" t="s">
        <v>89</v>
      </c>
      <c r="C207" s="112">
        <v>1</v>
      </c>
      <c r="D207" s="108">
        <v>474</v>
      </c>
      <c r="E207" s="108">
        <f>G207+H207</f>
        <v>487</v>
      </c>
      <c r="F207" s="108" t="s">
        <v>72</v>
      </c>
      <c r="G207" s="108">
        <v>474</v>
      </c>
      <c r="H207" s="108">
        <v>13</v>
      </c>
      <c r="I207" s="108">
        <v>386</v>
      </c>
      <c r="J207" s="108">
        <f>(I207/G207)*100</f>
        <v>81.434599156118153</v>
      </c>
      <c r="K207" s="108">
        <v>399</v>
      </c>
      <c r="L207" s="32">
        <f t="shared" ref="L207:L270" si="38">(K207/E207)*100</f>
        <v>81.930184804928132</v>
      </c>
      <c r="M207" s="180">
        <v>9</v>
      </c>
      <c r="N207" s="159">
        <v>0</v>
      </c>
    </row>
    <row r="208" spans="2:14" ht="19.149999999999999" hidden="1" customHeight="1" outlineLevel="2" x14ac:dyDescent="0.25">
      <c r="B208" s="111" t="s">
        <v>89</v>
      </c>
      <c r="C208" s="112">
        <v>2</v>
      </c>
      <c r="D208" s="108">
        <v>569</v>
      </c>
      <c r="E208" s="108">
        <f>G208+H208</f>
        <v>608</v>
      </c>
      <c r="F208" s="108" t="s">
        <v>73</v>
      </c>
      <c r="G208" s="108">
        <v>569</v>
      </c>
      <c r="H208" s="108">
        <v>39</v>
      </c>
      <c r="I208" s="108">
        <v>475</v>
      </c>
      <c r="J208" s="108">
        <f>(I208/G208)*100</f>
        <v>83.479789103690678</v>
      </c>
      <c r="K208" s="108">
        <v>508</v>
      </c>
      <c r="L208" s="32">
        <f t="shared" si="38"/>
        <v>83.55263157894737</v>
      </c>
      <c r="M208" s="180">
        <v>0</v>
      </c>
      <c r="N208" s="159">
        <v>0</v>
      </c>
    </row>
    <row r="209" spans="2:14" ht="19.149999999999999" hidden="1" customHeight="1" outlineLevel="2" x14ac:dyDescent="0.25">
      <c r="B209" s="111" t="s">
        <v>89</v>
      </c>
      <c r="C209" s="112">
        <v>3</v>
      </c>
      <c r="D209" s="108">
        <v>505</v>
      </c>
      <c r="E209" s="108">
        <f t="shared" ref="E209:E218" si="39">G209+H209</f>
        <v>515</v>
      </c>
      <c r="F209" s="108" t="s">
        <v>72</v>
      </c>
      <c r="G209" s="108">
        <v>505</v>
      </c>
      <c r="H209" s="108">
        <v>10</v>
      </c>
      <c r="I209" s="108">
        <v>457</v>
      </c>
      <c r="J209" s="108">
        <f t="shared" ref="J209:J218" si="40">(I209/G209)*100</f>
        <v>90.495049504950501</v>
      </c>
      <c r="K209" s="108">
        <v>466</v>
      </c>
      <c r="L209" s="32">
        <f t="shared" si="38"/>
        <v>90.485436893203882</v>
      </c>
      <c r="M209" s="180">
        <v>100</v>
      </c>
      <c r="N209" s="159">
        <v>0</v>
      </c>
    </row>
    <row r="210" spans="2:14" ht="19.149999999999999" hidden="1" customHeight="1" outlineLevel="2" x14ac:dyDescent="0.25">
      <c r="B210" s="111" t="s">
        <v>89</v>
      </c>
      <c r="C210" s="112">
        <v>4</v>
      </c>
      <c r="D210" s="108">
        <v>561</v>
      </c>
      <c r="E210" s="108">
        <f t="shared" si="39"/>
        <v>575</v>
      </c>
      <c r="F210" s="108" t="s">
        <v>72</v>
      </c>
      <c r="G210" s="108">
        <v>561</v>
      </c>
      <c r="H210" s="108">
        <v>14</v>
      </c>
      <c r="I210" s="108">
        <v>503</v>
      </c>
      <c r="J210" s="108">
        <f t="shared" si="40"/>
        <v>89.661319073083774</v>
      </c>
      <c r="K210" s="108">
        <v>486</v>
      </c>
      <c r="L210" s="32">
        <f t="shared" si="38"/>
        <v>84.521739130434781</v>
      </c>
      <c r="M210" s="180">
        <v>0</v>
      </c>
      <c r="N210" s="159">
        <v>14</v>
      </c>
    </row>
    <row r="211" spans="2:14" ht="19.149999999999999" hidden="1" customHeight="1" outlineLevel="2" x14ac:dyDescent="0.25">
      <c r="B211" s="111" t="s">
        <v>89</v>
      </c>
      <c r="C211" s="112">
        <v>5</v>
      </c>
      <c r="D211" s="108">
        <v>526</v>
      </c>
      <c r="E211" s="108">
        <f t="shared" si="39"/>
        <v>537</v>
      </c>
      <c r="F211" s="108" t="s">
        <v>73</v>
      </c>
      <c r="G211" s="108">
        <v>526</v>
      </c>
      <c r="H211" s="108">
        <v>11</v>
      </c>
      <c r="I211" s="108">
        <v>499</v>
      </c>
      <c r="J211" s="108">
        <f t="shared" si="40"/>
        <v>94.866920152091254</v>
      </c>
      <c r="K211" s="108">
        <v>443</v>
      </c>
      <c r="L211" s="32">
        <f t="shared" si="38"/>
        <v>82.495344506517682</v>
      </c>
      <c r="M211" s="180">
        <v>0</v>
      </c>
      <c r="N211" s="159">
        <v>0</v>
      </c>
    </row>
    <row r="212" spans="2:14" ht="19.149999999999999" hidden="1" customHeight="1" outlineLevel="2" x14ac:dyDescent="0.25">
      <c r="B212" s="111" t="s">
        <v>89</v>
      </c>
      <c r="C212" s="112">
        <v>6</v>
      </c>
      <c r="D212" s="108">
        <v>501</v>
      </c>
      <c r="E212" s="108">
        <f t="shared" si="39"/>
        <v>512</v>
      </c>
      <c r="F212" s="108" t="s">
        <v>72</v>
      </c>
      <c r="G212" s="108">
        <v>501</v>
      </c>
      <c r="H212" s="108">
        <v>11</v>
      </c>
      <c r="I212" s="108">
        <v>488</v>
      </c>
      <c r="J212" s="108">
        <f t="shared" si="40"/>
        <v>97.405189620758478</v>
      </c>
      <c r="K212" s="108">
        <v>459</v>
      </c>
      <c r="L212" s="32">
        <f t="shared" si="38"/>
        <v>89.6484375</v>
      </c>
      <c r="M212" s="180">
        <v>224</v>
      </c>
      <c r="N212" s="159">
        <v>180</v>
      </c>
    </row>
    <row r="213" spans="2:14" ht="19.149999999999999" hidden="1" customHeight="1" outlineLevel="2" x14ac:dyDescent="0.25">
      <c r="B213" s="111" t="s">
        <v>89</v>
      </c>
      <c r="C213" s="112">
        <v>7</v>
      </c>
      <c r="D213" s="108">
        <v>476</v>
      </c>
      <c r="E213" s="108">
        <f t="shared" si="39"/>
        <v>516</v>
      </c>
      <c r="F213" s="108" t="s">
        <v>72</v>
      </c>
      <c r="G213" s="108">
        <v>476</v>
      </c>
      <c r="H213" s="108">
        <v>40</v>
      </c>
      <c r="I213" s="108">
        <v>442</v>
      </c>
      <c r="J213" s="108">
        <f t="shared" si="40"/>
        <v>92.857142857142861</v>
      </c>
      <c r="K213" s="108">
        <v>473</v>
      </c>
      <c r="L213" s="32">
        <f t="shared" si="38"/>
        <v>91.666666666666657</v>
      </c>
      <c r="M213" s="180">
        <v>0</v>
      </c>
      <c r="N213" s="159">
        <v>0</v>
      </c>
    </row>
    <row r="214" spans="2:14" ht="19.149999999999999" hidden="1" customHeight="1" outlineLevel="2" x14ac:dyDescent="0.25">
      <c r="B214" s="111" t="s">
        <v>89</v>
      </c>
      <c r="C214" s="112">
        <v>8</v>
      </c>
      <c r="D214" s="108">
        <v>468</v>
      </c>
      <c r="E214" s="108">
        <f t="shared" si="39"/>
        <v>478</v>
      </c>
      <c r="F214" s="108" t="s">
        <v>72</v>
      </c>
      <c r="G214" s="108">
        <v>468</v>
      </c>
      <c r="H214" s="108">
        <v>10</v>
      </c>
      <c r="I214" s="108">
        <v>210</v>
      </c>
      <c r="J214" s="108">
        <f t="shared" si="40"/>
        <v>44.871794871794876</v>
      </c>
      <c r="K214" s="108">
        <v>220</v>
      </c>
      <c r="L214" s="32">
        <f t="shared" si="38"/>
        <v>46.02510460251046</v>
      </c>
      <c r="M214" s="180">
        <v>0</v>
      </c>
      <c r="N214" s="159">
        <v>0</v>
      </c>
    </row>
    <row r="215" spans="2:14" ht="19.149999999999999" hidden="1" customHeight="1" outlineLevel="2" x14ac:dyDescent="0.25">
      <c r="B215" s="111" t="s">
        <v>89</v>
      </c>
      <c r="C215" s="112">
        <v>9</v>
      </c>
      <c r="D215" s="108">
        <v>402</v>
      </c>
      <c r="E215" s="108">
        <f t="shared" si="39"/>
        <v>410</v>
      </c>
      <c r="F215" s="108" t="s">
        <v>72</v>
      </c>
      <c r="G215" s="108">
        <v>402</v>
      </c>
      <c r="H215" s="108">
        <v>8</v>
      </c>
      <c r="I215" s="108">
        <v>382</v>
      </c>
      <c r="J215" s="108">
        <f t="shared" si="40"/>
        <v>95.024875621890544</v>
      </c>
      <c r="K215" s="108">
        <v>390</v>
      </c>
      <c r="L215" s="32">
        <f t="shared" si="38"/>
        <v>95.121951219512198</v>
      </c>
      <c r="M215" s="180">
        <v>0</v>
      </c>
      <c r="N215" s="159">
        <v>0</v>
      </c>
    </row>
    <row r="216" spans="2:14" ht="19.149999999999999" hidden="1" customHeight="1" outlineLevel="2" x14ac:dyDescent="0.25">
      <c r="B216" s="111" t="s">
        <v>89</v>
      </c>
      <c r="C216" s="112">
        <v>10</v>
      </c>
      <c r="D216" s="108">
        <v>531</v>
      </c>
      <c r="E216" s="108">
        <f t="shared" si="39"/>
        <v>539</v>
      </c>
      <c r="F216" s="108" t="s">
        <v>73</v>
      </c>
      <c r="G216" s="108">
        <v>531</v>
      </c>
      <c r="H216" s="108">
        <v>8</v>
      </c>
      <c r="I216" s="108">
        <v>475</v>
      </c>
      <c r="J216" s="108">
        <f t="shared" si="40"/>
        <v>89.453860640301315</v>
      </c>
      <c r="K216" s="108">
        <v>316</v>
      </c>
      <c r="L216" s="32">
        <f t="shared" si="38"/>
        <v>58.627087198515767</v>
      </c>
      <c r="M216" s="180">
        <v>0</v>
      </c>
      <c r="N216" s="159">
        <v>55</v>
      </c>
    </row>
    <row r="217" spans="2:14" ht="19.149999999999999" hidden="1" customHeight="1" outlineLevel="2" x14ac:dyDescent="0.25">
      <c r="B217" s="111" t="s">
        <v>89</v>
      </c>
      <c r="C217" s="112">
        <v>11</v>
      </c>
      <c r="D217" s="108">
        <v>508</v>
      </c>
      <c r="E217" s="108">
        <f t="shared" si="39"/>
        <v>524</v>
      </c>
      <c r="F217" s="108" t="s">
        <v>72</v>
      </c>
      <c r="G217" s="108">
        <v>508</v>
      </c>
      <c r="H217" s="108">
        <v>16</v>
      </c>
      <c r="I217" s="108">
        <v>468</v>
      </c>
      <c r="J217" s="108">
        <f t="shared" si="40"/>
        <v>92.125984251968504</v>
      </c>
      <c r="K217" s="108">
        <v>480</v>
      </c>
      <c r="L217" s="32">
        <f t="shared" si="38"/>
        <v>91.603053435114504</v>
      </c>
      <c r="M217" s="180">
        <v>50</v>
      </c>
      <c r="N217" s="159">
        <v>0</v>
      </c>
    </row>
    <row r="218" spans="2:14" ht="19.149999999999999" hidden="1" customHeight="1" outlineLevel="2" x14ac:dyDescent="0.25">
      <c r="B218" s="111" t="s">
        <v>89</v>
      </c>
      <c r="C218" s="112">
        <v>12</v>
      </c>
      <c r="D218" s="108">
        <v>456</v>
      </c>
      <c r="E218" s="108">
        <f t="shared" si="39"/>
        <v>456</v>
      </c>
      <c r="F218" s="108" t="s">
        <v>72</v>
      </c>
      <c r="G218" s="108">
        <v>456</v>
      </c>
      <c r="H218" s="108">
        <v>0</v>
      </c>
      <c r="I218" s="108">
        <v>368</v>
      </c>
      <c r="J218" s="108">
        <f t="shared" si="40"/>
        <v>80.701754385964904</v>
      </c>
      <c r="K218" s="108">
        <v>360</v>
      </c>
      <c r="L218" s="32">
        <f t="shared" si="38"/>
        <v>78.94736842105263</v>
      </c>
      <c r="M218" s="180">
        <v>200</v>
      </c>
      <c r="N218" s="159">
        <v>0</v>
      </c>
    </row>
    <row r="219" spans="2:14" ht="19.149999999999999" hidden="1" customHeight="1" outlineLevel="2" x14ac:dyDescent="0.25">
      <c r="B219" s="111" t="s">
        <v>89</v>
      </c>
      <c r="C219" s="112" t="s">
        <v>14</v>
      </c>
      <c r="D219" s="104"/>
      <c r="E219" s="104"/>
      <c r="F219" s="104" t="s">
        <v>72</v>
      </c>
      <c r="G219" s="104"/>
      <c r="H219" s="104"/>
      <c r="I219" s="104"/>
      <c r="J219" s="104"/>
      <c r="K219" s="104"/>
      <c r="L219" s="32"/>
      <c r="M219" s="181"/>
      <c r="N219" s="105"/>
    </row>
    <row r="220" spans="2:14" ht="19.149999999999999" customHeight="1" outlineLevel="1" collapsed="1" x14ac:dyDescent="0.25">
      <c r="B220" s="113" t="s">
        <v>150</v>
      </c>
      <c r="C220" s="150"/>
      <c r="D220" s="242">
        <f>SUM(D207:D219)</f>
        <v>5977</v>
      </c>
      <c r="E220" s="242">
        <f t="shared" ref="E220:N220" si="41">SUM(E207:E219)</f>
        <v>6157</v>
      </c>
      <c r="F220" s="242">
        <f t="shared" si="41"/>
        <v>0</v>
      </c>
      <c r="G220" s="242">
        <f t="shared" si="41"/>
        <v>5977</v>
      </c>
      <c r="H220" s="242">
        <f t="shared" si="41"/>
        <v>180</v>
      </c>
      <c r="I220" s="242">
        <f t="shared" si="41"/>
        <v>5153</v>
      </c>
      <c r="J220" s="242">
        <f>SUM(J207:J219)/12</f>
        <v>86.031523269979644</v>
      </c>
      <c r="K220" s="242">
        <f t="shared" si="41"/>
        <v>5000</v>
      </c>
      <c r="L220" s="242">
        <f>SUM(L207:L219)/12</f>
        <v>81.21875049645034</v>
      </c>
      <c r="M220" s="242">
        <f t="shared" si="41"/>
        <v>583</v>
      </c>
      <c r="N220" s="246">
        <f t="shared" si="41"/>
        <v>249</v>
      </c>
    </row>
    <row r="221" spans="2:14" ht="19.149999999999999" hidden="1" customHeight="1" outlineLevel="2" x14ac:dyDescent="0.25">
      <c r="B221" s="111" t="s">
        <v>90</v>
      </c>
      <c r="C221" s="112">
        <v>1</v>
      </c>
      <c r="D221" s="108">
        <v>516</v>
      </c>
      <c r="E221" s="108">
        <f>G221+H221</f>
        <v>530</v>
      </c>
      <c r="F221" s="108" t="s">
        <v>72</v>
      </c>
      <c r="G221" s="108">
        <v>516</v>
      </c>
      <c r="H221" s="108">
        <v>14</v>
      </c>
      <c r="I221" s="108">
        <v>480</v>
      </c>
      <c r="J221" s="108">
        <f>(I221/G221)*100</f>
        <v>93.023255813953483</v>
      </c>
      <c r="K221" s="108">
        <v>286</v>
      </c>
      <c r="L221" s="32">
        <f t="shared" si="38"/>
        <v>53.962264150943398</v>
      </c>
      <c r="M221" s="180">
        <v>0</v>
      </c>
      <c r="N221" s="159">
        <v>0</v>
      </c>
    </row>
    <row r="222" spans="2:14" ht="19.149999999999999" hidden="1" customHeight="1" outlineLevel="2" x14ac:dyDescent="0.25">
      <c r="B222" s="111" t="s">
        <v>90</v>
      </c>
      <c r="C222" s="112">
        <v>2</v>
      </c>
      <c r="D222" s="108">
        <v>446</v>
      </c>
      <c r="E222" s="108">
        <f>G222+H222</f>
        <v>446</v>
      </c>
      <c r="F222" s="108" t="s">
        <v>72</v>
      </c>
      <c r="G222" s="108">
        <v>446</v>
      </c>
      <c r="H222" s="108">
        <v>0</v>
      </c>
      <c r="I222" s="108">
        <v>400</v>
      </c>
      <c r="J222" s="108">
        <f>(I222/G222)*100</f>
        <v>89.68609865470853</v>
      </c>
      <c r="K222" s="108">
        <v>400</v>
      </c>
      <c r="L222" s="32">
        <f t="shared" si="38"/>
        <v>89.68609865470853</v>
      </c>
      <c r="M222" s="180">
        <v>0</v>
      </c>
      <c r="N222" s="159">
        <v>0</v>
      </c>
    </row>
    <row r="223" spans="2:14" ht="19.149999999999999" hidden="1" customHeight="1" outlineLevel="2" x14ac:dyDescent="0.25">
      <c r="B223" s="111" t="s">
        <v>90</v>
      </c>
      <c r="C223" s="112">
        <v>3</v>
      </c>
      <c r="D223" s="108">
        <v>488</v>
      </c>
      <c r="E223" s="108">
        <f t="shared" ref="E223:E225" si="42">G223+H223</f>
        <v>498</v>
      </c>
      <c r="F223" s="108" t="s">
        <v>72</v>
      </c>
      <c r="G223" s="108">
        <v>488</v>
      </c>
      <c r="H223" s="108">
        <v>10</v>
      </c>
      <c r="I223" s="108">
        <v>500</v>
      </c>
      <c r="J223" s="108">
        <f t="shared" ref="J223:J225" si="43">(I223/G223)*100</f>
        <v>102.45901639344261</v>
      </c>
      <c r="K223" s="108">
        <v>459</v>
      </c>
      <c r="L223" s="32">
        <f t="shared" si="38"/>
        <v>92.168674698795186</v>
      </c>
      <c r="M223" s="180">
        <v>72</v>
      </c>
      <c r="N223" s="159">
        <v>98</v>
      </c>
    </row>
    <row r="224" spans="2:14" ht="19.149999999999999" hidden="1" customHeight="1" outlineLevel="2" x14ac:dyDescent="0.25">
      <c r="B224" s="111" t="s">
        <v>90</v>
      </c>
      <c r="C224" s="112">
        <v>4</v>
      </c>
      <c r="D224" s="108">
        <v>508</v>
      </c>
      <c r="E224" s="108">
        <f t="shared" si="42"/>
        <v>508</v>
      </c>
      <c r="F224" s="108" t="s">
        <v>72</v>
      </c>
      <c r="G224" s="108">
        <v>508</v>
      </c>
      <c r="H224" s="108">
        <v>0</v>
      </c>
      <c r="I224" s="108">
        <v>399</v>
      </c>
      <c r="J224" s="108">
        <f t="shared" si="43"/>
        <v>78.543307086614178</v>
      </c>
      <c r="K224" s="108">
        <v>382</v>
      </c>
      <c r="L224" s="32">
        <f t="shared" si="38"/>
        <v>75.196850393700785</v>
      </c>
      <c r="M224" s="180">
        <v>0</v>
      </c>
      <c r="N224" s="159">
        <v>37</v>
      </c>
    </row>
    <row r="225" spans="2:14" ht="19.149999999999999" hidden="1" customHeight="1" outlineLevel="2" x14ac:dyDescent="0.25">
      <c r="B225" s="111" t="s">
        <v>90</v>
      </c>
      <c r="C225" s="112">
        <v>5</v>
      </c>
      <c r="D225" s="108">
        <v>463</v>
      </c>
      <c r="E225" s="108">
        <f t="shared" si="42"/>
        <v>473</v>
      </c>
      <c r="F225" s="108" t="s">
        <v>72</v>
      </c>
      <c r="G225" s="108">
        <v>463</v>
      </c>
      <c r="H225" s="108">
        <v>10</v>
      </c>
      <c r="I225" s="108">
        <v>444</v>
      </c>
      <c r="J225" s="108">
        <f t="shared" si="43"/>
        <v>95.896328293736502</v>
      </c>
      <c r="K225" s="108">
        <v>412</v>
      </c>
      <c r="L225" s="32">
        <f t="shared" si="38"/>
        <v>87.103594080338269</v>
      </c>
      <c r="M225" s="180">
        <v>0</v>
      </c>
      <c r="N225" s="159">
        <v>144</v>
      </c>
    </row>
    <row r="226" spans="2:14" ht="19.149999999999999" hidden="1" customHeight="1" outlineLevel="2" x14ac:dyDescent="0.25">
      <c r="B226" s="111" t="s">
        <v>90</v>
      </c>
      <c r="C226" s="112" t="s">
        <v>14</v>
      </c>
      <c r="D226" s="104"/>
      <c r="E226" s="104">
        <f>G226+H226</f>
        <v>6</v>
      </c>
      <c r="F226" s="104" t="s">
        <v>72</v>
      </c>
      <c r="G226" s="104"/>
      <c r="H226" s="104">
        <v>6</v>
      </c>
      <c r="I226" s="104"/>
      <c r="J226" s="104"/>
      <c r="K226" s="104">
        <v>6</v>
      </c>
      <c r="L226" s="32"/>
      <c r="M226" s="181"/>
      <c r="N226" s="105"/>
    </row>
    <row r="227" spans="2:14" ht="19.149999999999999" customHeight="1" outlineLevel="1" collapsed="1" x14ac:dyDescent="0.25">
      <c r="B227" s="113" t="s">
        <v>90</v>
      </c>
      <c r="C227" s="150"/>
      <c r="D227" s="242">
        <f>SUM(D221:D226)</f>
        <v>2421</v>
      </c>
      <c r="E227" s="242">
        <f t="shared" ref="E227:N227" si="44">SUM(E221:E226)</f>
        <v>2461</v>
      </c>
      <c r="F227" s="242">
        <f t="shared" si="44"/>
        <v>0</v>
      </c>
      <c r="G227" s="242">
        <f t="shared" si="44"/>
        <v>2421</v>
      </c>
      <c r="H227" s="242">
        <f t="shared" si="44"/>
        <v>40</v>
      </c>
      <c r="I227" s="242">
        <f t="shared" si="44"/>
        <v>2223</v>
      </c>
      <c r="J227" s="242">
        <f>SUM(J221:J226)/5</f>
        <v>91.921601248491058</v>
      </c>
      <c r="K227" s="242">
        <f t="shared" si="44"/>
        <v>1945</v>
      </c>
      <c r="L227" s="242">
        <f>SUM(L221:L226)/5</f>
        <v>79.623496395697231</v>
      </c>
      <c r="M227" s="242">
        <f t="shared" si="44"/>
        <v>72</v>
      </c>
      <c r="N227" s="246">
        <f t="shared" si="44"/>
        <v>279</v>
      </c>
    </row>
    <row r="228" spans="2:14" ht="19.149999999999999" hidden="1" customHeight="1" outlineLevel="2" x14ac:dyDescent="0.25">
      <c r="B228" s="111" t="s">
        <v>91</v>
      </c>
      <c r="C228" s="112">
        <v>1</v>
      </c>
      <c r="D228" s="108">
        <v>576</v>
      </c>
      <c r="E228" s="108">
        <f>G228+H228</f>
        <v>590</v>
      </c>
      <c r="F228" s="108" t="s">
        <v>72</v>
      </c>
      <c r="G228" s="108">
        <v>576</v>
      </c>
      <c r="H228" s="108">
        <v>14</v>
      </c>
      <c r="I228" s="108">
        <v>576</v>
      </c>
      <c r="J228" s="108">
        <f>(I228/G228)*100</f>
        <v>100</v>
      </c>
      <c r="K228" s="108">
        <v>495</v>
      </c>
      <c r="L228" s="32">
        <f t="shared" si="38"/>
        <v>83.898305084745758</v>
      </c>
      <c r="M228" s="180">
        <v>23</v>
      </c>
      <c r="N228" s="159">
        <v>0</v>
      </c>
    </row>
    <row r="229" spans="2:14" ht="19.149999999999999" hidden="1" customHeight="1" outlineLevel="2" x14ac:dyDescent="0.25">
      <c r="B229" s="111" t="s">
        <v>91</v>
      </c>
      <c r="C229" s="112">
        <v>2</v>
      </c>
      <c r="D229" s="108">
        <v>562</v>
      </c>
      <c r="E229" s="108">
        <f>G229+H229</f>
        <v>575</v>
      </c>
      <c r="F229" s="108" t="s">
        <v>72</v>
      </c>
      <c r="G229" s="108">
        <v>562</v>
      </c>
      <c r="H229" s="108">
        <v>13</v>
      </c>
      <c r="I229" s="108">
        <v>467</v>
      </c>
      <c r="J229" s="108">
        <f>(I229/G229)*100</f>
        <v>83.09608540925268</v>
      </c>
      <c r="K229" s="108">
        <v>480</v>
      </c>
      <c r="L229" s="32">
        <f t="shared" si="38"/>
        <v>83.478260869565219</v>
      </c>
      <c r="M229" s="180">
        <v>0</v>
      </c>
      <c r="N229" s="159">
        <v>0</v>
      </c>
    </row>
    <row r="230" spans="2:14" ht="19.149999999999999" hidden="1" customHeight="1" outlineLevel="2" x14ac:dyDescent="0.25">
      <c r="B230" s="111" t="s">
        <v>91</v>
      </c>
      <c r="C230" s="112">
        <v>3</v>
      </c>
      <c r="D230" s="108">
        <v>530</v>
      </c>
      <c r="E230" s="108">
        <f t="shared" ref="E230" si="45">G230+H230</f>
        <v>530</v>
      </c>
      <c r="F230" s="108" t="s">
        <v>72</v>
      </c>
      <c r="G230" s="108">
        <v>530</v>
      </c>
      <c r="H230" s="108">
        <v>0</v>
      </c>
      <c r="I230" s="108">
        <v>518</v>
      </c>
      <c r="J230" s="108">
        <f t="shared" ref="J230" si="46">(I230/G230)*100</f>
        <v>97.735849056603769</v>
      </c>
      <c r="K230" s="108">
        <v>518</v>
      </c>
      <c r="L230" s="32">
        <f t="shared" si="38"/>
        <v>97.735849056603769</v>
      </c>
      <c r="M230" s="180">
        <v>0</v>
      </c>
      <c r="N230" s="159">
        <v>0</v>
      </c>
    </row>
    <row r="231" spans="2:14" ht="19.149999999999999" hidden="1" customHeight="1" outlineLevel="2" x14ac:dyDescent="0.25">
      <c r="B231" s="111" t="s">
        <v>91</v>
      </c>
      <c r="C231" s="112" t="s">
        <v>14</v>
      </c>
      <c r="D231" s="104"/>
      <c r="E231" s="104">
        <f>G231+H231</f>
        <v>4</v>
      </c>
      <c r="F231" s="104" t="s">
        <v>72</v>
      </c>
      <c r="G231" s="104"/>
      <c r="H231" s="104">
        <v>4</v>
      </c>
      <c r="I231" s="104"/>
      <c r="J231" s="104"/>
      <c r="K231" s="104">
        <v>4</v>
      </c>
      <c r="L231" s="32"/>
      <c r="M231" s="181"/>
      <c r="N231" s="105"/>
    </row>
    <row r="232" spans="2:14" ht="19.149999999999999" customHeight="1" outlineLevel="1" collapsed="1" x14ac:dyDescent="0.25">
      <c r="B232" s="113" t="s">
        <v>91</v>
      </c>
      <c r="C232" s="150"/>
      <c r="D232" s="242">
        <f>SUM(D228:D231)</f>
        <v>1668</v>
      </c>
      <c r="E232" s="242">
        <f t="shared" ref="E232:N232" si="47">SUM(E228:E231)</f>
        <v>1699</v>
      </c>
      <c r="F232" s="242">
        <f t="shared" si="47"/>
        <v>0</v>
      </c>
      <c r="G232" s="242">
        <f t="shared" si="47"/>
        <v>1668</v>
      </c>
      <c r="H232" s="242">
        <f t="shared" si="47"/>
        <v>31</v>
      </c>
      <c r="I232" s="242">
        <f t="shared" si="47"/>
        <v>1561</v>
      </c>
      <c r="J232" s="242">
        <f>SUM(J228:J231)/3</f>
        <v>93.610644821952135</v>
      </c>
      <c r="K232" s="242">
        <f t="shared" si="47"/>
        <v>1497</v>
      </c>
      <c r="L232" s="242">
        <f>SUM(L228:L231)/3</f>
        <v>88.370805003638267</v>
      </c>
      <c r="M232" s="242">
        <f t="shared" si="47"/>
        <v>23</v>
      </c>
      <c r="N232" s="246">
        <f t="shared" si="47"/>
        <v>0</v>
      </c>
    </row>
    <row r="233" spans="2:14" ht="19.149999999999999" hidden="1" customHeight="1" outlineLevel="2" x14ac:dyDescent="0.25">
      <c r="B233" s="111" t="s">
        <v>92</v>
      </c>
      <c r="C233" s="112">
        <v>1</v>
      </c>
      <c r="D233" s="108">
        <v>507</v>
      </c>
      <c r="E233" s="108">
        <f>G233+H233</f>
        <v>518</v>
      </c>
      <c r="F233" s="108" t="s">
        <v>72</v>
      </c>
      <c r="G233" s="108">
        <v>507</v>
      </c>
      <c r="H233" s="108">
        <v>11</v>
      </c>
      <c r="I233" s="108">
        <v>199</v>
      </c>
      <c r="J233" s="108">
        <f>(I233/G233)*100</f>
        <v>39.250493096646942</v>
      </c>
      <c r="K233" s="108">
        <v>210</v>
      </c>
      <c r="L233" s="32">
        <f t="shared" si="38"/>
        <v>40.54054054054054</v>
      </c>
      <c r="M233" s="180">
        <v>0</v>
      </c>
      <c r="N233" s="159">
        <v>0</v>
      </c>
    </row>
    <row r="234" spans="2:14" ht="19.149999999999999" hidden="1" customHeight="1" outlineLevel="2" x14ac:dyDescent="0.25">
      <c r="B234" s="111" t="s">
        <v>92</v>
      </c>
      <c r="C234" s="112">
        <v>2</v>
      </c>
      <c r="D234" s="108">
        <v>555</v>
      </c>
      <c r="E234" s="108">
        <f>G234+H234</f>
        <v>566</v>
      </c>
      <c r="F234" s="108" t="s">
        <v>72</v>
      </c>
      <c r="G234" s="108">
        <v>555</v>
      </c>
      <c r="H234" s="108">
        <v>11</v>
      </c>
      <c r="I234" s="108">
        <v>471</v>
      </c>
      <c r="J234" s="108">
        <f>(I234/G234)*100</f>
        <v>84.86486486486487</v>
      </c>
      <c r="K234" s="108">
        <v>482</v>
      </c>
      <c r="L234" s="32">
        <f t="shared" si="38"/>
        <v>85.159010600706708</v>
      </c>
      <c r="M234" s="180">
        <v>1200</v>
      </c>
      <c r="N234" s="159">
        <v>0</v>
      </c>
    </row>
    <row r="235" spans="2:14" ht="19.149999999999999" hidden="1" customHeight="1" outlineLevel="2" x14ac:dyDescent="0.25">
      <c r="B235" s="111" t="s">
        <v>92</v>
      </c>
      <c r="C235" s="112">
        <v>3</v>
      </c>
      <c r="D235" s="108">
        <v>460</v>
      </c>
      <c r="E235" s="108">
        <f t="shared" ref="E235:E244" si="48">G235+H235</f>
        <v>460</v>
      </c>
      <c r="F235" s="108" t="s">
        <v>72</v>
      </c>
      <c r="G235" s="108">
        <v>460</v>
      </c>
      <c r="H235" s="108">
        <v>0</v>
      </c>
      <c r="I235" s="108">
        <v>383</v>
      </c>
      <c r="J235" s="108">
        <f t="shared" ref="J235:J244" si="49">(I235/G235)*100</f>
        <v>83.260869565217391</v>
      </c>
      <c r="K235" s="108">
        <v>380</v>
      </c>
      <c r="L235" s="32">
        <f t="shared" si="38"/>
        <v>82.608695652173907</v>
      </c>
      <c r="M235" s="180">
        <v>0</v>
      </c>
      <c r="N235" s="159">
        <v>45</v>
      </c>
    </row>
    <row r="236" spans="2:14" ht="19.149999999999999" hidden="1" customHeight="1" outlineLevel="2" x14ac:dyDescent="0.25">
      <c r="B236" s="111" t="s">
        <v>92</v>
      </c>
      <c r="C236" s="112">
        <v>4</v>
      </c>
      <c r="D236" s="108">
        <v>616</v>
      </c>
      <c r="E236" s="108">
        <f t="shared" si="48"/>
        <v>636</v>
      </c>
      <c r="F236" s="108" t="s">
        <v>72</v>
      </c>
      <c r="G236" s="108">
        <v>616</v>
      </c>
      <c r="H236" s="108">
        <v>20</v>
      </c>
      <c r="I236" s="108">
        <v>382</v>
      </c>
      <c r="J236" s="108">
        <f t="shared" si="49"/>
        <v>62.012987012987011</v>
      </c>
      <c r="K236" s="108">
        <v>380</v>
      </c>
      <c r="L236" s="32">
        <f t="shared" si="38"/>
        <v>59.74842767295597</v>
      </c>
      <c r="M236" s="180">
        <v>0</v>
      </c>
      <c r="N236" s="159">
        <v>300</v>
      </c>
    </row>
    <row r="237" spans="2:14" ht="19.149999999999999" hidden="1" customHeight="1" outlineLevel="2" x14ac:dyDescent="0.25">
      <c r="B237" s="111" t="s">
        <v>92</v>
      </c>
      <c r="C237" s="112">
        <v>5</v>
      </c>
      <c r="D237" s="108">
        <v>391</v>
      </c>
      <c r="E237" s="108">
        <f t="shared" si="48"/>
        <v>391</v>
      </c>
      <c r="F237" s="108" t="s">
        <v>72</v>
      </c>
      <c r="G237" s="108">
        <v>391</v>
      </c>
      <c r="H237" s="108">
        <v>0</v>
      </c>
      <c r="I237" s="108">
        <v>391</v>
      </c>
      <c r="J237" s="108">
        <f t="shared" si="49"/>
        <v>100</v>
      </c>
      <c r="K237" s="108">
        <v>391</v>
      </c>
      <c r="L237" s="32">
        <f t="shared" si="38"/>
        <v>100</v>
      </c>
      <c r="M237" s="180">
        <v>33</v>
      </c>
      <c r="N237" s="159">
        <v>0</v>
      </c>
    </row>
    <row r="238" spans="2:14" ht="19.149999999999999" hidden="1" customHeight="1" outlineLevel="2" x14ac:dyDescent="0.25">
      <c r="B238" s="111" t="s">
        <v>92</v>
      </c>
      <c r="C238" s="112">
        <v>6</v>
      </c>
      <c r="D238" s="108">
        <v>605</v>
      </c>
      <c r="E238" s="108">
        <f t="shared" si="48"/>
        <v>605</v>
      </c>
      <c r="F238" s="108" t="s">
        <v>72</v>
      </c>
      <c r="G238" s="108">
        <v>605</v>
      </c>
      <c r="H238" s="108">
        <v>0</v>
      </c>
      <c r="I238" s="108">
        <v>480</v>
      </c>
      <c r="J238" s="108">
        <f t="shared" si="49"/>
        <v>79.338842975206617</v>
      </c>
      <c r="K238" s="108">
        <v>470</v>
      </c>
      <c r="L238" s="32">
        <f t="shared" si="38"/>
        <v>77.685950413223139</v>
      </c>
      <c r="M238" s="180">
        <v>0</v>
      </c>
      <c r="N238" s="159">
        <v>0</v>
      </c>
    </row>
    <row r="239" spans="2:14" ht="19.149999999999999" hidden="1" customHeight="1" outlineLevel="2" x14ac:dyDescent="0.25">
      <c r="B239" s="111" t="s">
        <v>92</v>
      </c>
      <c r="C239" s="112">
        <v>7</v>
      </c>
      <c r="D239" s="108">
        <v>636</v>
      </c>
      <c r="E239" s="108">
        <f t="shared" si="48"/>
        <v>636</v>
      </c>
      <c r="F239" s="108" t="s">
        <v>72</v>
      </c>
      <c r="G239" s="108">
        <v>636</v>
      </c>
      <c r="H239" s="108">
        <v>0</v>
      </c>
      <c r="I239" s="108">
        <v>385</v>
      </c>
      <c r="J239" s="108">
        <f t="shared" si="49"/>
        <v>60.534591194968556</v>
      </c>
      <c r="K239" s="108">
        <v>385</v>
      </c>
      <c r="L239" s="32">
        <f t="shared" si="38"/>
        <v>60.534591194968556</v>
      </c>
      <c r="M239" s="180">
        <v>0</v>
      </c>
      <c r="N239" s="159">
        <v>0</v>
      </c>
    </row>
    <row r="240" spans="2:14" ht="19.149999999999999" hidden="1" customHeight="1" outlineLevel="2" x14ac:dyDescent="0.25">
      <c r="B240" s="111" t="s">
        <v>92</v>
      </c>
      <c r="C240" s="112">
        <v>8</v>
      </c>
      <c r="D240" s="108">
        <v>491</v>
      </c>
      <c r="E240" s="108">
        <f t="shared" si="48"/>
        <v>501</v>
      </c>
      <c r="F240" s="108" t="s">
        <v>110</v>
      </c>
      <c r="G240" s="108">
        <v>491</v>
      </c>
      <c r="H240" s="108">
        <v>10</v>
      </c>
      <c r="I240" s="108">
        <v>454</v>
      </c>
      <c r="J240" s="108">
        <f t="shared" si="49"/>
        <v>92.464358452138498</v>
      </c>
      <c r="K240" s="108">
        <v>454</v>
      </c>
      <c r="L240" s="32">
        <f t="shared" si="38"/>
        <v>90.618762475049891</v>
      </c>
      <c r="M240" s="180">
        <v>0</v>
      </c>
      <c r="N240" s="159">
        <v>0</v>
      </c>
    </row>
    <row r="241" spans="2:14" ht="19.149999999999999" hidden="1" customHeight="1" outlineLevel="2" x14ac:dyDescent="0.25">
      <c r="B241" s="111" t="s">
        <v>92</v>
      </c>
      <c r="C241" s="112">
        <v>9</v>
      </c>
      <c r="D241" s="108">
        <v>614</v>
      </c>
      <c r="E241" s="108">
        <f t="shared" si="48"/>
        <v>637</v>
      </c>
      <c r="F241" s="108" t="s">
        <v>72</v>
      </c>
      <c r="G241" s="108">
        <v>614</v>
      </c>
      <c r="H241" s="108">
        <v>23</v>
      </c>
      <c r="I241" s="108">
        <v>614</v>
      </c>
      <c r="J241" s="108">
        <f t="shared" si="49"/>
        <v>100</v>
      </c>
      <c r="K241" s="108">
        <v>442</v>
      </c>
      <c r="L241" s="32">
        <f t="shared" si="38"/>
        <v>69.387755102040813</v>
      </c>
      <c r="M241" s="180">
        <v>224</v>
      </c>
      <c r="N241" s="159">
        <v>0</v>
      </c>
    </row>
    <row r="242" spans="2:14" ht="19.149999999999999" hidden="1" customHeight="1" outlineLevel="2" x14ac:dyDescent="0.25">
      <c r="B242" s="111" t="s">
        <v>92</v>
      </c>
      <c r="C242" s="112">
        <v>10</v>
      </c>
      <c r="D242" s="108">
        <v>605</v>
      </c>
      <c r="E242" s="108">
        <f t="shared" si="48"/>
        <v>605</v>
      </c>
      <c r="F242" s="108" t="s">
        <v>72</v>
      </c>
      <c r="G242" s="108">
        <v>605</v>
      </c>
      <c r="H242" s="108">
        <v>0</v>
      </c>
      <c r="I242" s="108">
        <v>350</v>
      </c>
      <c r="J242" s="108">
        <f t="shared" si="49"/>
        <v>57.851239669421481</v>
      </c>
      <c r="K242" s="108">
        <v>350</v>
      </c>
      <c r="L242" s="32">
        <f t="shared" si="38"/>
        <v>57.851239669421481</v>
      </c>
      <c r="M242" s="180">
        <v>0</v>
      </c>
      <c r="N242" s="159">
        <v>0</v>
      </c>
    </row>
    <row r="243" spans="2:14" ht="19.149999999999999" hidden="1" customHeight="1" outlineLevel="2" x14ac:dyDescent="0.25">
      <c r="B243" s="111" t="s">
        <v>92</v>
      </c>
      <c r="C243" s="112">
        <v>11</v>
      </c>
      <c r="D243" s="108">
        <v>548</v>
      </c>
      <c r="E243" s="108">
        <f t="shared" si="48"/>
        <v>548</v>
      </c>
      <c r="F243" s="108" t="s">
        <v>73</v>
      </c>
      <c r="G243" s="108">
        <v>548</v>
      </c>
      <c r="H243" s="108">
        <v>0</v>
      </c>
      <c r="I243" s="108">
        <v>396</v>
      </c>
      <c r="J243" s="108">
        <f t="shared" si="49"/>
        <v>72.262773722627742</v>
      </c>
      <c r="K243" s="108">
        <v>396</v>
      </c>
      <c r="L243" s="32">
        <f t="shared" si="38"/>
        <v>72.262773722627742</v>
      </c>
      <c r="M243" s="180">
        <v>0</v>
      </c>
      <c r="N243" s="159">
        <v>0</v>
      </c>
    </row>
    <row r="244" spans="2:14" ht="19.149999999999999" hidden="1" customHeight="1" outlineLevel="2" x14ac:dyDescent="0.25">
      <c r="B244" s="111" t="s">
        <v>92</v>
      </c>
      <c r="C244" s="112">
        <v>12</v>
      </c>
      <c r="D244" s="108">
        <v>557</v>
      </c>
      <c r="E244" s="108">
        <f t="shared" si="48"/>
        <v>567</v>
      </c>
      <c r="F244" s="108" t="s">
        <v>72</v>
      </c>
      <c r="G244" s="108">
        <v>557</v>
      </c>
      <c r="H244" s="108">
        <v>10</v>
      </c>
      <c r="I244" s="108">
        <v>294</v>
      </c>
      <c r="J244" s="108">
        <f t="shared" si="49"/>
        <v>52.782764811490125</v>
      </c>
      <c r="K244" s="108">
        <v>280</v>
      </c>
      <c r="L244" s="32">
        <f t="shared" si="38"/>
        <v>49.382716049382715</v>
      </c>
      <c r="M244" s="180">
        <v>0</v>
      </c>
      <c r="N244" s="159">
        <v>0</v>
      </c>
    </row>
    <row r="245" spans="2:14" ht="19.149999999999999" hidden="1" customHeight="1" outlineLevel="2" x14ac:dyDescent="0.25">
      <c r="B245" s="111" t="s">
        <v>92</v>
      </c>
      <c r="C245" s="112" t="s">
        <v>14</v>
      </c>
      <c r="D245" s="104"/>
      <c r="E245" s="104"/>
      <c r="F245" s="104"/>
      <c r="G245" s="104"/>
      <c r="H245" s="104"/>
      <c r="I245" s="104"/>
      <c r="J245" s="104"/>
      <c r="K245" s="104"/>
      <c r="L245" s="32"/>
      <c r="M245" s="181"/>
      <c r="N245" s="105"/>
    </row>
    <row r="246" spans="2:14" ht="19.149999999999999" customHeight="1" outlineLevel="1" collapsed="1" x14ac:dyDescent="0.25">
      <c r="B246" s="113" t="s">
        <v>92</v>
      </c>
      <c r="C246" s="150"/>
      <c r="D246" s="242">
        <f>SUM(D233:D245)</f>
        <v>6585</v>
      </c>
      <c r="E246" s="242">
        <f t="shared" ref="E246:N246" si="50">SUM(E233:E245)</f>
        <v>6670</v>
      </c>
      <c r="F246" s="242">
        <f t="shared" si="50"/>
        <v>0</v>
      </c>
      <c r="G246" s="242">
        <f t="shared" si="50"/>
        <v>6585</v>
      </c>
      <c r="H246" s="242">
        <f t="shared" si="50"/>
        <v>85</v>
      </c>
      <c r="I246" s="242">
        <f t="shared" si="50"/>
        <v>4799</v>
      </c>
      <c r="J246" s="242">
        <f>SUM(J233:J245)/12</f>
        <v>73.718648780464108</v>
      </c>
      <c r="K246" s="242">
        <f t="shared" si="50"/>
        <v>4620</v>
      </c>
      <c r="L246" s="242">
        <f>SUM(L233:L245)/12</f>
        <v>70.481705257757639</v>
      </c>
      <c r="M246" s="242">
        <f t="shared" si="50"/>
        <v>1457</v>
      </c>
      <c r="N246" s="246">
        <f t="shared" si="50"/>
        <v>345</v>
      </c>
    </row>
    <row r="247" spans="2:14" ht="19.149999999999999" hidden="1" customHeight="1" outlineLevel="2" x14ac:dyDescent="0.25">
      <c r="B247" s="111" t="s">
        <v>93</v>
      </c>
      <c r="C247" s="112">
        <v>1</v>
      </c>
      <c r="D247" s="108">
        <v>509</v>
      </c>
      <c r="E247" s="108">
        <f>G247+H247</f>
        <v>519</v>
      </c>
      <c r="F247" s="108" t="s">
        <v>72</v>
      </c>
      <c r="G247" s="108">
        <v>509</v>
      </c>
      <c r="H247" s="108">
        <v>10</v>
      </c>
      <c r="I247" s="108">
        <v>495</v>
      </c>
      <c r="J247" s="108">
        <f>(I247/G247)*100</f>
        <v>97.249508840864436</v>
      </c>
      <c r="K247" s="108">
        <v>496</v>
      </c>
      <c r="L247" s="32">
        <f t="shared" si="38"/>
        <v>95.568400770712913</v>
      </c>
      <c r="M247" s="180">
        <v>152</v>
      </c>
      <c r="N247" s="159">
        <v>152</v>
      </c>
    </row>
    <row r="248" spans="2:14" ht="19.149999999999999" hidden="1" customHeight="1" outlineLevel="2" x14ac:dyDescent="0.25">
      <c r="B248" s="111" t="s">
        <v>93</v>
      </c>
      <c r="C248" s="112">
        <v>2</v>
      </c>
      <c r="D248" s="108">
        <v>537</v>
      </c>
      <c r="E248" s="108">
        <f>G248+H248</f>
        <v>549</v>
      </c>
      <c r="F248" s="108" t="s">
        <v>72</v>
      </c>
      <c r="G248" s="108">
        <v>537</v>
      </c>
      <c r="H248" s="108">
        <v>12</v>
      </c>
      <c r="I248" s="108">
        <v>465</v>
      </c>
      <c r="J248" s="108">
        <f>(I248/G248)*100</f>
        <v>86.592178770949729</v>
      </c>
      <c r="K248" s="108">
        <v>462</v>
      </c>
      <c r="L248" s="32">
        <f t="shared" si="38"/>
        <v>84.153005464480884</v>
      </c>
      <c r="M248" s="180">
        <v>200</v>
      </c>
      <c r="N248" s="159">
        <v>265</v>
      </c>
    </row>
    <row r="249" spans="2:14" ht="19.149999999999999" hidden="1" customHeight="1" outlineLevel="2" x14ac:dyDescent="0.25">
      <c r="B249" s="111" t="s">
        <v>93</v>
      </c>
      <c r="C249" s="112">
        <v>3</v>
      </c>
      <c r="D249" s="108">
        <v>565</v>
      </c>
      <c r="E249" s="108">
        <f t="shared" ref="E249:E256" si="51">G249+H249</f>
        <v>565</v>
      </c>
      <c r="F249" s="108" t="s">
        <v>72</v>
      </c>
      <c r="G249" s="108">
        <v>565</v>
      </c>
      <c r="H249" s="108">
        <v>0</v>
      </c>
      <c r="I249" s="108">
        <v>460</v>
      </c>
      <c r="J249" s="108">
        <f t="shared" ref="J249:J256" si="52">(I249/G249)*100</f>
        <v>81.415929203539832</v>
      </c>
      <c r="K249" s="108">
        <v>440</v>
      </c>
      <c r="L249" s="32">
        <f t="shared" si="38"/>
        <v>77.876106194690266</v>
      </c>
      <c r="M249" s="180">
        <v>0</v>
      </c>
      <c r="N249" s="159">
        <v>0</v>
      </c>
    </row>
    <row r="250" spans="2:14" ht="19.149999999999999" hidden="1" customHeight="1" outlineLevel="2" x14ac:dyDescent="0.25">
      <c r="B250" s="111" t="s">
        <v>93</v>
      </c>
      <c r="C250" s="112">
        <v>4</v>
      </c>
      <c r="D250" s="108">
        <v>585</v>
      </c>
      <c r="E250" s="108">
        <f t="shared" si="51"/>
        <v>585</v>
      </c>
      <c r="F250" s="108" t="s">
        <v>73</v>
      </c>
      <c r="G250" s="108">
        <v>585</v>
      </c>
      <c r="H250" s="108">
        <v>0</v>
      </c>
      <c r="I250" s="108">
        <v>570</v>
      </c>
      <c r="J250" s="108">
        <f t="shared" si="52"/>
        <v>97.435897435897431</v>
      </c>
      <c r="K250" s="108">
        <v>513</v>
      </c>
      <c r="L250" s="32">
        <f t="shared" si="38"/>
        <v>87.692307692307693</v>
      </c>
      <c r="M250" s="180">
        <v>300</v>
      </c>
      <c r="N250" s="159">
        <v>0</v>
      </c>
    </row>
    <row r="251" spans="2:14" ht="19.149999999999999" hidden="1" customHeight="1" outlineLevel="2" x14ac:dyDescent="0.25">
      <c r="B251" s="111" t="s">
        <v>93</v>
      </c>
      <c r="C251" s="112">
        <v>5</v>
      </c>
      <c r="D251" s="108">
        <v>509</v>
      </c>
      <c r="E251" s="108">
        <f t="shared" si="51"/>
        <v>509</v>
      </c>
      <c r="F251" s="108" t="s">
        <v>72</v>
      </c>
      <c r="G251" s="108">
        <v>509</v>
      </c>
      <c r="H251" s="108">
        <v>0</v>
      </c>
      <c r="I251" s="108">
        <v>482</v>
      </c>
      <c r="J251" s="108">
        <f t="shared" si="52"/>
        <v>94.695481335952849</v>
      </c>
      <c r="K251" s="108">
        <v>479</v>
      </c>
      <c r="L251" s="32">
        <f t="shared" si="38"/>
        <v>94.106090373280949</v>
      </c>
      <c r="M251" s="180">
        <v>50</v>
      </c>
      <c r="N251" s="159">
        <v>0</v>
      </c>
    </row>
    <row r="252" spans="2:14" ht="19.149999999999999" hidden="1" customHeight="1" outlineLevel="2" x14ac:dyDescent="0.25">
      <c r="B252" s="111" t="s">
        <v>93</v>
      </c>
      <c r="C252" s="112">
        <v>6</v>
      </c>
      <c r="D252" s="108">
        <v>566</v>
      </c>
      <c r="E252" s="108">
        <f t="shared" si="51"/>
        <v>578</v>
      </c>
      <c r="F252" s="108" t="s">
        <v>73</v>
      </c>
      <c r="G252" s="108">
        <v>566</v>
      </c>
      <c r="H252" s="108">
        <v>12</v>
      </c>
      <c r="I252" s="108">
        <v>505</v>
      </c>
      <c r="J252" s="108">
        <f t="shared" si="52"/>
        <v>89.222614840989394</v>
      </c>
      <c r="K252" s="108">
        <v>377</v>
      </c>
      <c r="L252" s="32">
        <f t="shared" si="38"/>
        <v>65.224913494809684</v>
      </c>
      <c r="M252" s="180">
        <v>200</v>
      </c>
      <c r="N252" s="159">
        <v>150</v>
      </c>
    </row>
    <row r="253" spans="2:14" ht="19.149999999999999" hidden="1" customHeight="1" outlineLevel="2" x14ac:dyDescent="0.25">
      <c r="B253" s="111" t="s">
        <v>93</v>
      </c>
      <c r="C253" s="112">
        <v>7</v>
      </c>
      <c r="D253" s="108">
        <v>555</v>
      </c>
      <c r="E253" s="108">
        <f t="shared" si="51"/>
        <v>561</v>
      </c>
      <c r="F253" s="108" t="s">
        <v>72</v>
      </c>
      <c r="G253" s="108">
        <v>555</v>
      </c>
      <c r="H253" s="108">
        <v>6</v>
      </c>
      <c r="I253" s="108">
        <v>391</v>
      </c>
      <c r="J253" s="108">
        <f t="shared" si="52"/>
        <v>70.450450450450447</v>
      </c>
      <c r="K253" s="108">
        <v>397</v>
      </c>
      <c r="L253" s="32">
        <f t="shared" si="38"/>
        <v>70.766488413547236</v>
      </c>
      <c r="M253" s="180">
        <v>46</v>
      </c>
      <c r="N253" s="159">
        <v>0</v>
      </c>
    </row>
    <row r="254" spans="2:14" ht="19.149999999999999" hidden="1" customHeight="1" outlineLevel="2" x14ac:dyDescent="0.25">
      <c r="B254" s="111" t="s">
        <v>93</v>
      </c>
      <c r="C254" s="112">
        <v>8</v>
      </c>
      <c r="D254" s="108">
        <v>531</v>
      </c>
      <c r="E254" s="108">
        <f t="shared" si="51"/>
        <v>531</v>
      </c>
      <c r="F254" s="108" t="s">
        <v>73</v>
      </c>
      <c r="G254" s="108">
        <v>531</v>
      </c>
      <c r="H254" s="108">
        <v>0</v>
      </c>
      <c r="I254" s="108">
        <v>495</v>
      </c>
      <c r="J254" s="108">
        <f t="shared" si="52"/>
        <v>93.220338983050837</v>
      </c>
      <c r="K254" s="108">
        <v>495</v>
      </c>
      <c r="L254" s="32">
        <f t="shared" si="38"/>
        <v>93.220338983050837</v>
      </c>
      <c r="M254" s="180">
        <v>300</v>
      </c>
      <c r="N254" s="159">
        <v>295</v>
      </c>
    </row>
    <row r="255" spans="2:14" ht="19.149999999999999" hidden="1" customHeight="1" outlineLevel="2" x14ac:dyDescent="0.25">
      <c r="B255" s="111" t="s">
        <v>93</v>
      </c>
      <c r="C255" s="112">
        <v>9</v>
      </c>
      <c r="D255" s="108">
        <v>492</v>
      </c>
      <c r="E255" s="108">
        <f t="shared" si="51"/>
        <v>502</v>
      </c>
      <c r="F255" s="108" t="s">
        <v>72</v>
      </c>
      <c r="G255" s="108">
        <v>492</v>
      </c>
      <c r="H255" s="108">
        <v>10</v>
      </c>
      <c r="I255" s="108">
        <v>363</v>
      </c>
      <c r="J255" s="108">
        <f t="shared" si="52"/>
        <v>73.780487804878049</v>
      </c>
      <c r="K255" s="108">
        <v>370</v>
      </c>
      <c r="L255" s="32">
        <f t="shared" si="38"/>
        <v>73.705179282868528</v>
      </c>
      <c r="M255" s="180">
        <v>0</v>
      </c>
      <c r="N255" s="159">
        <v>270</v>
      </c>
    </row>
    <row r="256" spans="2:14" ht="19.149999999999999" hidden="1" customHeight="1" outlineLevel="2" x14ac:dyDescent="0.25">
      <c r="B256" s="111" t="s">
        <v>93</v>
      </c>
      <c r="C256" s="112">
        <v>10</v>
      </c>
      <c r="D256" s="108">
        <v>566</v>
      </c>
      <c r="E256" s="108">
        <f t="shared" si="51"/>
        <v>567</v>
      </c>
      <c r="F256" s="108" t="s">
        <v>128</v>
      </c>
      <c r="G256" s="108">
        <v>566</v>
      </c>
      <c r="H256" s="108">
        <v>1</v>
      </c>
      <c r="I256" s="108">
        <v>495</v>
      </c>
      <c r="J256" s="108">
        <f t="shared" si="52"/>
        <v>87.455830388692576</v>
      </c>
      <c r="K256" s="108">
        <v>399</v>
      </c>
      <c r="L256" s="32">
        <f t="shared" si="38"/>
        <v>70.370370370370367</v>
      </c>
      <c r="M256" s="180">
        <v>93</v>
      </c>
      <c r="N256" s="159">
        <v>187</v>
      </c>
    </row>
    <row r="257" spans="2:14" ht="19.149999999999999" hidden="1" customHeight="1" outlineLevel="2" x14ac:dyDescent="0.25">
      <c r="B257" s="111" t="s">
        <v>93</v>
      </c>
      <c r="C257" s="112" t="s">
        <v>14</v>
      </c>
      <c r="D257" s="104"/>
      <c r="E257" s="104">
        <f>G257+H257</f>
        <v>11</v>
      </c>
      <c r="F257" s="104" t="s">
        <v>72</v>
      </c>
      <c r="G257" s="104"/>
      <c r="H257" s="104">
        <v>11</v>
      </c>
      <c r="I257" s="104"/>
      <c r="J257" s="104"/>
      <c r="K257" s="104">
        <v>11</v>
      </c>
      <c r="L257" s="32"/>
      <c r="M257" s="181"/>
      <c r="N257" s="105"/>
    </row>
    <row r="258" spans="2:14" ht="19.149999999999999" customHeight="1" outlineLevel="1" collapsed="1" x14ac:dyDescent="0.25">
      <c r="B258" s="113" t="s">
        <v>93</v>
      </c>
      <c r="C258" s="150"/>
      <c r="D258" s="242">
        <f>SUM(D247:D257)</f>
        <v>5415</v>
      </c>
      <c r="E258" s="242">
        <f t="shared" ref="E258:N258" si="53">SUM(E247:E257)</f>
        <v>5477</v>
      </c>
      <c r="F258" s="242">
        <f t="shared" si="53"/>
        <v>0</v>
      </c>
      <c r="G258" s="242">
        <f t="shared" si="53"/>
        <v>5415</v>
      </c>
      <c r="H258" s="242">
        <f t="shared" si="53"/>
        <v>62</v>
      </c>
      <c r="I258" s="242">
        <f t="shared" si="53"/>
        <v>4721</v>
      </c>
      <c r="J258" s="242">
        <f>SUM(J247:J257)/10</f>
        <v>87.151871805526568</v>
      </c>
      <c r="K258" s="242">
        <f t="shared" si="53"/>
        <v>4439</v>
      </c>
      <c r="L258" s="242">
        <f>SUM(L247:L257)/10</f>
        <v>81.268320104011934</v>
      </c>
      <c r="M258" s="242">
        <f t="shared" si="53"/>
        <v>1341</v>
      </c>
      <c r="N258" s="246">
        <f t="shared" si="53"/>
        <v>1319</v>
      </c>
    </row>
    <row r="259" spans="2:14" ht="19.149999999999999" hidden="1" customHeight="1" outlineLevel="2" x14ac:dyDescent="0.25">
      <c r="B259" s="111" t="s">
        <v>94</v>
      </c>
      <c r="C259" s="112">
        <v>1</v>
      </c>
      <c r="D259" s="108">
        <v>509</v>
      </c>
      <c r="E259" s="108">
        <f>G259+H259</f>
        <v>521</v>
      </c>
      <c r="F259" s="108" t="s">
        <v>72</v>
      </c>
      <c r="G259" s="108">
        <v>509</v>
      </c>
      <c r="H259" s="108">
        <v>12</v>
      </c>
      <c r="I259" s="108">
        <v>464</v>
      </c>
      <c r="J259" s="108">
        <f>(I259/G259)*100</f>
        <v>91.15913555992141</v>
      </c>
      <c r="K259" s="108">
        <v>445</v>
      </c>
      <c r="L259" s="32">
        <f t="shared" si="38"/>
        <v>85.412667946257187</v>
      </c>
      <c r="M259" s="180">
        <v>160</v>
      </c>
      <c r="N259" s="159">
        <v>0</v>
      </c>
    </row>
    <row r="260" spans="2:14" ht="19.149999999999999" hidden="1" customHeight="1" outlineLevel="2" x14ac:dyDescent="0.25">
      <c r="B260" s="111" t="s">
        <v>94</v>
      </c>
      <c r="C260" s="112">
        <v>2</v>
      </c>
      <c r="D260" s="108">
        <v>506</v>
      </c>
      <c r="E260" s="108">
        <f>G260+H260</f>
        <v>516</v>
      </c>
      <c r="F260" s="108" t="s">
        <v>72</v>
      </c>
      <c r="G260" s="108">
        <v>506</v>
      </c>
      <c r="H260" s="108">
        <v>10</v>
      </c>
      <c r="I260" s="108">
        <v>334</v>
      </c>
      <c r="J260" s="108">
        <f>(I260/G260)*100</f>
        <v>66.007905138339922</v>
      </c>
      <c r="K260" s="108">
        <v>344</v>
      </c>
      <c r="L260" s="32">
        <f t="shared" si="38"/>
        <v>66.666666666666657</v>
      </c>
      <c r="M260" s="180">
        <v>53</v>
      </c>
      <c r="N260" s="159">
        <v>0</v>
      </c>
    </row>
    <row r="261" spans="2:14" ht="19.149999999999999" hidden="1" customHeight="1" outlineLevel="2" x14ac:dyDescent="0.25">
      <c r="B261" s="111" t="s">
        <v>94</v>
      </c>
      <c r="C261" s="112">
        <v>3</v>
      </c>
      <c r="D261" s="108">
        <v>484</v>
      </c>
      <c r="E261" s="108">
        <f t="shared" ref="E261:E273" si="54">G261+H261</f>
        <v>494</v>
      </c>
      <c r="F261" s="108" t="s">
        <v>73</v>
      </c>
      <c r="G261" s="108">
        <v>484</v>
      </c>
      <c r="H261" s="108">
        <v>10</v>
      </c>
      <c r="I261" s="108">
        <v>430</v>
      </c>
      <c r="J261" s="108">
        <f t="shared" ref="J261:J273" si="55">(I261/G261)*100</f>
        <v>88.84297520661157</v>
      </c>
      <c r="K261" s="108">
        <v>440</v>
      </c>
      <c r="L261" s="32">
        <f t="shared" si="38"/>
        <v>89.068825910931167</v>
      </c>
      <c r="M261" s="180">
        <v>440</v>
      </c>
      <c r="N261" s="159">
        <v>45</v>
      </c>
    </row>
    <row r="262" spans="2:14" ht="19.149999999999999" hidden="1" customHeight="1" outlineLevel="2" x14ac:dyDescent="0.25">
      <c r="B262" s="111" t="s">
        <v>94</v>
      </c>
      <c r="C262" s="112">
        <v>4</v>
      </c>
      <c r="D262" s="108">
        <v>477</v>
      </c>
      <c r="E262" s="108">
        <f t="shared" si="54"/>
        <v>487</v>
      </c>
      <c r="F262" s="108" t="s">
        <v>72</v>
      </c>
      <c r="G262" s="108">
        <v>477</v>
      </c>
      <c r="H262" s="108">
        <v>10</v>
      </c>
      <c r="I262" s="108">
        <v>364</v>
      </c>
      <c r="J262" s="108">
        <f t="shared" si="55"/>
        <v>76.310272536687634</v>
      </c>
      <c r="K262" s="108">
        <v>371</v>
      </c>
      <c r="L262" s="32">
        <f t="shared" si="38"/>
        <v>76.180698151950722</v>
      </c>
      <c r="M262" s="180">
        <v>88</v>
      </c>
      <c r="N262" s="159">
        <v>48</v>
      </c>
    </row>
    <row r="263" spans="2:14" ht="19.149999999999999" hidden="1" customHeight="1" outlineLevel="2" x14ac:dyDescent="0.25">
      <c r="B263" s="111" t="s">
        <v>94</v>
      </c>
      <c r="C263" s="112">
        <v>5</v>
      </c>
      <c r="D263" s="108">
        <v>471</v>
      </c>
      <c r="E263" s="108">
        <f t="shared" si="54"/>
        <v>472</v>
      </c>
      <c r="F263" s="108" t="s">
        <v>72</v>
      </c>
      <c r="G263" s="108">
        <v>471</v>
      </c>
      <c r="H263" s="108">
        <v>1</v>
      </c>
      <c r="I263" s="108">
        <v>415</v>
      </c>
      <c r="J263" s="108">
        <f t="shared" si="55"/>
        <v>88.110403397027596</v>
      </c>
      <c r="K263" s="108">
        <v>414</v>
      </c>
      <c r="L263" s="32">
        <f t="shared" si="38"/>
        <v>87.711864406779654</v>
      </c>
      <c r="M263" s="180">
        <v>0</v>
      </c>
      <c r="N263" s="159">
        <v>207</v>
      </c>
    </row>
    <row r="264" spans="2:14" ht="19.149999999999999" hidden="1" customHeight="1" outlineLevel="2" x14ac:dyDescent="0.25">
      <c r="B264" s="111" t="s">
        <v>94</v>
      </c>
      <c r="C264" s="112">
        <v>6</v>
      </c>
      <c r="D264" s="108">
        <v>477</v>
      </c>
      <c r="E264" s="108">
        <f t="shared" si="54"/>
        <v>487</v>
      </c>
      <c r="F264" s="108" t="s">
        <v>72</v>
      </c>
      <c r="G264" s="108">
        <v>477</v>
      </c>
      <c r="H264" s="108">
        <v>10</v>
      </c>
      <c r="I264" s="108">
        <v>339</v>
      </c>
      <c r="J264" s="108">
        <f t="shared" si="55"/>
        <v>71.069182389937097</v>
      </c>
      <c r="K264" s="108">
        <v>31</v>
      </c>
      <c r="L264" s="32">
        <f t="shared" si="38"/>
        <v>6.3655030800821351</v>
      </c>
      <c r="M264" s="180">
        <v>0</v>
      </c>
      <c r="N264" s="159">
        <v>2</v>
      </c>
    </row>
    <row r="265" spans="2:14" ht="19.149999999999999" hidden="1" customHeight="1" outlineLevel="2" x14ac:dyDescent="0.25">
      <c r="B265" s="111" t="s">
        <v>94</v>
      </c>
      <c r="C265" s="112">
        <v>7</v>
      </c>
      <c r="D265" s="108">
        <v>458</v>
      </c>
      <c r="E265" s="108">
        <f t="shared" si="54"/>
        <v>467</v>
      </c>
      <c r="F265" s="108" t="s">
        <v>72</v>
      </c>
      <c r="G265" s="108">
        <v>458</v>
      </c>
      <c r="H265" s="108">
        <v>9</v>
      </c>
      <c r="I265" s="108">
        <v>315</v>
      </c>
      <c r="J265" s="108">
        <f t="shared" si="55"/>
        <v>68.777292576419214</v>
      </c>
      <c r="K265" s="108">
        <v>313</v>
      </c>
      <c r="L265" s="32">
        <f t="shared" si="38"/>
        <v>67.023554603854379</v>
      </c>
      <c r="M265" s="180">
        <v>100</v>
      </c>
      <c r="N265" s="159">
        <v>0</v>
      </c>
    </row>
    <row r="266" spans="2:14" ht="19.149999999999999" hidden="1" customHeight="1" outlineLevel="2" x14ac:dyDescent="0.25">
      <c r="B266" s="111" t="s">
        <v>94</v>
      </c>
      <c r="C266" s="112">
        <v>8</v>
      </c>
      <c r="D266" s="108">
        <v>470</v>
      </c>
      <c r="E266" s="108">
        <f t="shared" si="54"/>
        <v>480</v>
      </c>
      <c r="F266" s="108" t="s">
        <v>73</v>
      </c>
      <c r="G266" s="108">
        <v>470</v>
      </c>
      <c r="H266" s="108">
        <v>10</v>
      </c>
      <c r="I266" s="108">
        <v>395</v>
      </c>
      <c r="J266" s="108">
        <f t="shared" si="55"/>
        <v>84.042553191489361</v>
      </c>
      <c r="K266" s="108">
        <v>370</v>
      </c>
      <c r="L266" s="32">
        <f t="shared" si="38"/>
        <v>77.083333333333343</v>
      </c>
      <c r="M266" s="180">
        <v>0</v>
      </c>
      <c r="N266" s="159">
        <v>0</v>
      </c>
    </row>
    <row r="267" spans="2:14" ht="19.149999999999999" hidden="1" customHeight="1" outlineLevel="2" x14ac:dyDescent="0.25">
      <c r="B267" s="111" t="s">
        <v>94</v>
      </c>
      <c r="C267" s="112">
        <v>9</v>
      </c>
      <c r="D267" s="108">
        <v>548</v>
      </c>
      <c r="E267" s="108">
        <f t="shared" si="54"/>
        <v>548</v>
      </c>
      <c r="F267" s="108" t="s">
        <v>72</v>
      </c>
      <c r="G267" s="108">
        <v>548</v>
      </c>
      <c r="H267" s="108">
        <v>0</v>
      </c>
      <c r="I267" s="108">
        <v>472</v>
      </c>
      <c r="J267" s="108">
        <f t="shared" si="55"/>
        <v>86.131386861313857</v>
      </c>
      <c r="K267" s="108">
        <v>412</v>
      </c>
      <c r="L267" s="32">
        <f t="shared" si="38"/>
        <v>75.18248175182481</v>
      </c>
      <c r="M267" s="180">
        <v>0</v>
      </c>
      <c r="N267" s="159">
        <v>0</v>
      </c>
    </row>
    <row r="268" spans="2:14" ht="19.149999999999999" hidden="1" customHeight="1" outlineLevel="2" x14ac:dyDescent="0.25">
      <c r="B268" s="111" t="s">
        <v>94</v>
      </c>
      <c r="C268" s="112">
        <v>10</v>
      </c>
      <c r="D268" s="108">
        <v>505</v>
      </c>
      <c r="E268" s="108">
        <f t="shared" si="54"/>
        <v>517</v>
      </c>
      <c r="F268" s="108" t="s">
        <v>72</v>
      </c>
      <c r="G268" s="108">
        <v>505</v>
      </c>
      <c r="H268" s="108">
        <v>12</v>
      </c>
      <c r="I268" s="108">
        <v>449</v>
      </c>
      <c r="J268" s="108">
        <f t="shared" si="55"/>
        <v>88.910891089108915</v>
      </c>
      <c r="K268" s="108">
        <v>461</v>
      </c>
      <c r="L268" s="32">
        <f t="shared" si="38"/>
        <v>89.168278529980654</v>
      </c>
      <c r="M268" s="180">
        <v>0</v>
      </c>
      <c r="N268" s="159">
        <v>0</v>
      </c>
    </row>
    <row r="269" spans="2:14" ht="19.149999999999999" hidden="1" customHeight="1" outlineLevel="2" x14ac:dyDescent="0.25">
      <c r="B269" s="111" t="s">
        <v>94</v>
      </c>
      <c r="C269" s="112">
        <v>11</v>
      </c>
      <c r="D269" s="108">
        <v>479</v>
      </c>
      <c r="E269" s="108">
        <f t="shared" si="54"/>
        <v>489</v>
      </c>
      <c r="F269" s="108" t="s">
        <v>72</v>
      </c>
      <c r="G269" s="108">
        <v>479</v>
      </c>
      <c r="H269" s="108">
        <v>10</v>
      </c>
      <c r="I269" s="108">
        <v>423</v>
      </c>
      <c r="J269" s="108">
        <f t="shared" si="55"/>
        <v>88.308977035490614</v>
      </c>
      <c r="K269" s="108">
        <v>433</v>
      </c>
      <c r="L269" s="32">
        <f t="shared" si="38"/>
        <v>88.548057259713701</v>
      </c>
      <c r="M269" s="180">
        <v>0</v>
      </c>
      <c r="N269" s="159">
        <v>433</v>
      </c>
    </row>
    <row r="270" spans="2:14" ht="19.149999999999999" hidden="1" customHeight="1" outlineLevel="2" x14ac:dyDescent="0.25">
      <c r="B270" s="111" t="s">
        <v>94</v>
      </c>
      <c r="C270" s="112">
        <v>12</v>
      </c>
      <c r="D270" s="108">
        <v>597</v>
      </c>
      <c r="E270" s="108">
        <f t="shared" si="54"/>
        <v>610</v>
      </c>
      <c r="F270" s="108" t="s">
        <v>72</v>
      </c>
      <c r="G270" s="108">
        <v>597</v>
      </c>
      <c r="H270" s="108">
        <v>13</v>
      </c>
      <c r="I270" s="108">
        <v>392</v>
      </c>
      <c r="J270" s="108">
        <f t="shared" si="55"/>
        <v>65.661641541038534</v>
      </c>
      <c r="K270" s="108">
        <v>405</v>
      </c>
      <c r="L270" s="32">
        <f t="shared" si="38"/>
        <v>66.393442622950815</v>
      </c>
      <c r="M270" s="180">
        <v>0</v>
      </c>
      <c r="N270" s="159">
        <v>0</v>
      </c>
    </row>
    <row r="271" spans="2:14" ht="19.149999999999999" hidden="1" customHeight="1" outlineLevel="2" x14ac:dyDescent="0.25">
      <c r="B271" s="111" t="s">
        <v>94</v>
      </c>
      <c r="C271" s="112">
        <v>13</v>
      </c>
      <c r="D271" s="108">
        <v>541</v>
      </c>
      <c r="E271" s="108">
        <f t="shared" si="54"/>
        <v>554</v>
      </c>
      <c r="F271" s="108" t="s">
        <v>72</v>
      </c>
      <c r="G271" s="108">
        <v>541</v>
      </c>
      <c r="H271" s="108">
        <v>13</v>
      </c>
      <c r="I271" s="108">
        <v>344</v>
      </c>
      <c r="J271" s="108">
        <f t="shared" si="55"/>
        <v>63.585951940850279</v>
      </c>
      <c r="K271" s="108">
        <v>343</v>
      </c>
      <c r="L271" s="32">
        <f t="shared" ref="L271:L332" si="56">(K271/E271)*100</f>
        <v>61.913357400722028</v>
      </c>
      <c r="M271" s="180">
        <v>82</v>
      </c>
      <c r="N271" s="159">
        <v>0</v>
      </c>
    </row>
    <row r="272" spans="2:14" ht="19.149999999999999" hidden="1" customHeight="1" outlineLevel="2" x14ac:dyDescent="0.25">
      <c r="B272" s="111" t="s">
        <v>94</v>
      </c>
      <c r="C272" s="112">
        <v>14</v>
      </c>
      <c r="D272" s="108">
        <v>559</v>
      </c>
      <c r="E272" s="108">
        <f t="shared" si="54"/>
        <v>559</v>
      </c>
      <c r="F272" s="108" t="s">
        <v>72</v>
      </c>
      <c r="G272" s="108">
        <v>559</v>
      </c>
      <c r="H272" s="108">
        <v>0</v>
      </c>
      <c r="I272" s="108">
        <v>444</v>
      </c>
      <c r="J272" s="108">
        <f t="shared" si="55"/>
        <v>79.427549194991059</v>
      </c>
      <c r="K272" s="108">
        <v>444</v>
      </c>
      <c r="L272" s="32">
        <f t="shared" si="56"/>
        <v>79.427549194991059</v>
      </c>
      <c r="M272" s="180">
        <v>0</v>
      </c>
      <c r="N272" s="159">
        <v>145</v>
      </c>
    </row>
    <row r="273" spans="2:14" ht="19.149999999999999" hidden="1" customHeight="1" outlineLevel="2" x14ac:dyDescent="0.25">
      <c r="B273" s="111" t="s">
        <v>94</v>
      </c>
      <c r="C273" s="112">
        <v>15</v>
      </c>
      <c r="D273" s="108">
        <v>466</v>
      </c>
      <c r="E273" s="108">
        <f t="shared" si="54"/>
        <v>476</v>
      </c>
      <c r="F273" s="108" t="s">
        <v>72</v>
      </c>
      <c r="G273" s="108">
        <v>466</v>
      </c>
      <c r="H273" s="108">
        <v>10</v>
      </c>
      <c r="I273" s="108">
        <v>413</v>
      </c>
      <c r="J273" s="108">
        <f t="shared" si="55"/>
        <v>88.626609442060087</v>
      </c>
      <c r="K273" s="108">
        <v>409</v>
      </c>
      <c r="L273" s="32">
        <f t="shared" si="56"/>
        <v>85.924369747899149</v>
      </c>
      <c r="M273" s="180">
        <v>8</v>
      </c>
      <c r="N273" s="159">
        <v>0</v>
      </c>
    </row>
    <row r="274" spans="2:14" ht="19.149999999999999" hidden="1" customHeight="1" outlineLevel="2" x14ac:dyDescent="0.25">
      <c r="B274" s="111" t="s">
        <v>94</v>
      </c>
      <c r="C274" s="112" t="s">
        <v>14</v>
      </c>
      <c r="D274" s="104"/>
      <c r="E274" s="104"/>
      <c r="F274" s="104"/>
      <c r="G274" s="104"/>
      <c r="H274" s="104"/>
      <c r="I274" s="104"/>
      <c r="J274" s="104"/>
      <c r="K274" s="104"/>
      <c r="L274" s="32"/>
      <c r="M274" s="181"/>
      <c r="N274" s="105"/>
    </row>
    <row r="275" spans="2:14" ht="19.149999999999999" customHeight="1" outlineLevel="1" collapsed="1" x14ac:dyDescent="0.25">
      <c r="B275" s="113" t="s">
        <v>94</v>
      </c>
      <c r="C275" s="150"/>
      <c r="D275" s="242">
        <f>SUM(D259:D274)</f>
        <v>7547</v>
      </c>
      <c r="E275" s="242">
        <f t="shared" ref="E275:N275" si="57">SUM(E259:E274)</f>
        <v>7677</v>
      </c>
      <c r="F275" s="242">
        <f t="shared" si="57"/>
        <v>0</v>
      </c>
      <c r="G275" s="242">
        <f t="shared" si="57"/>
        <v>7547</v>
      </c>
      <c r="H275" s="242">
        <f t="shared" si="57"/>
        <v>130</v>
      </c>
      <c r="I275" s="242">
        <f t="shared" si="57"/>
        <v>5993</v>
      </c>
      <c r="J275" s="242">
        <f>SUM(J259:J274)/15</f>
        <v>79.664848473419141</v>
      </c>
      <c r="K275" s="242">
        <f t="shared" si="57"/>
        <v>5635</v>
      </c>
      <c r="L275" s="242">
        <f>SUM(L259:L274)/15</f>
        <v>73.47137670719583</v>
      </c>
      <c r="M275" s="242">
        <f t="shared" si="57"/>
        <v>931</v>
      </c>
      <c r="N275" s="246">
        <f t="shared" si="57"/>
        <v>880</v>
      </c>
    </row>
    <row r="276" spans="2:14" ht="19.149999999999999" hidden="1" customHeight="1" outlineLevel="2" x14ac:dyDescent="0.25">
      <c r="B276" s="111" t="s">
        <v>95</v>
      </c>
      <c r="C276" s="117">
        <v>1</v>
      </c>
      <c r="D276" s="118">
        <v>461</v>
      </c>
      <c r="E276" s="118">
        <f>G276+H276</f>
        <v>489</v>
      </c>
      <c r="F276" s="118" t="s">
        <v>72</v>
      </c>
      <c r="G276" s="118">
        <v>461</v>
      </c>
      <c r="H276" s="118">
        <v>28</v>
      </c>
      <c r="I276" s="118">
        <v>450</v>
      </c>
      <c r="J276" s="118">
        <f>(I276/G276)*100</f>
        <v>97.613882863340564</v>
      </c>
      <c r="K276" s="118">
        <v>471</v>
      </c>
      <c r="L276" s="32">
        <f t="shared" si="56"/>
        <v>96.319018404907979</v>
      </c>
      <c r="M276" s="182">
        <v>0</v>
      </c>
      <c r="N276" s="165">
        <v>23</v>
      </c>
    </row>
    <row r="277" spans="2:14" ht="19.149999999999999" hidden="1" customHeight="1" outlineLevel="2" x14ac:dyDescent="0.25">
      <c r="B277" s="111" t="s">
        <v>95</v>
      </c>
      <c r="C277" s="117">
        <v>2</v>
      </c>
      <c r="D277" s="118">
        <v>475</v>
      </c>
      <c r="E277" s="118">
        <f t="shared" ref="E277:E280" si="58">G277+H277</f>
        <v>492</v>
      </c>
      <c r="F277" s="118" t="s">
        <v>72</v>
      </c>
      <c r="G277" s="118">
        <v>475</v>
      </c>
      <c r="H277" s="118">
        <v>17</v>
      </c>
      <c r="I277" s="118">
        <v>441</v>
      </c>
      <c r="J277" s="118">
        <f>(I277/G277)*100</f>
        <v>92.84210526315789</v>
      </c>
      <c r="K277" s="118">
        <v>435</v>
      </c>
      <c r="L277" s="32">
        <f t="shared" si="56"/>
        <v>88.41463414634147</v>
      </c>
      <c r="M277" s="182">
        <v>48</v>
      </c>
      <c r="N277" s="165">
        <v>161</v>
      </c>
    </row>
    <row r="278" spans="2:14" ht="19.149999999999999" hidden="1" customHeight="1" outlineLevel="2" x14ac:dyDescent="0.25">
      <c r="B278" s="111" t="s">
        <v>95</v>
      </c>
      <c r="C278" s="117">
        <v>3</v>
      </c>
      <c r="D278" s="118">
        <v>589</v>
      </c>
      <c r="E278" s="118">
        <f t="shared" si="58"/>
        <v>597</v>
      </c>
      <c r="F278" s="118" t="s">
        <v>108</v>
      </c>
      <c r="G278" s="118">
        <v>589</v>
      </c>
      <c r="H278" s="118">
        <v>8</v>
      </c>
      <c r="I278" s="118">
        <v>497</v>
      </c>
      <c r="J278" s="118">
        <f t="shared" ref="J278:J280" si="59">(I278/G278)*100</f>
        <v>84.380305602716462</v>
      </c>
      <c r="K278" s="118">
        <v>419</v>
      </c>
      <c r="L278" s="32">
        <f t="shared" si="56"/>
        <v>70.184254606365158</v>
      </c>
      <c r="M278" s="182">
        <v>60</v>
      </c>
      <c r="N278" s="165">
        <v>50</v>
      </c>
    </row>
    <row r="279" spans="2:14" ht="19.149999999999999" hidden="1" customHeight="1" outlineLevel="2" x14ac:dyDescent="0.25">
      <c r="B279" s="111" t="s">
        <v>95</v>
      </c>
      <c r="C279" s="117">
        <v>4</v>
      </c>
      <c r="D279" s="118">
        <v>595</v>
      </c>
      <c r="E279" s="118">
        <f t="shared" si="58"/>
        <v>595</v>
      </c>
      <c r="F279" s="118" t="s">
        <v>73</v>
      </c>
      <c r="G279" s="118">
        <v>595</v>
      </c>
      <c r="H279" s="118">
        <v>0</v>
      </c>
      <c r="I279" s="118">
        <v>561</v>
      </c>
      <c r="J279" s="118">
        <f t="shared" si="59"/>
        <v>94.285714285714278</v>
      </c>
      <c r="K279" s="118">
        <v>446</v>
      </c>
      <c r="L279" s="32">
        <f t="shared" si="56"/>
        <v>74.957983193277315</v>
      </c>
      <c r="M279" s="182">
        <v>300</v>
      </c>
      <c r="N279" s="165">
        <v>51</v>
      </c>
    </row>
    <row r="280" spans="2:14" ht="19.149999999999999" hidden="1" customHeight="1" outlineLevel="2" x14ac:dyDescent="0.25">
      <c r="B280" s="111" t="s">
        <v>95</v>
      </c>
      <c r="C280" s="117">
        <v>5</v>
      </c>
      <c r="D280" s="118">
        <v>528</v>
      </c>
      <c r="E280" s="118">
        <f t="shared" si="58"/>
        <v>538</v>
      </c>
      <c r="F280" s="118" t="s">
        <v>72</v>
      </c>
      <c r="G280" s="118">
        <v>528</v>
      </c>
      <c r="H280" s="118">
        <v>10</v>
      </c>
      <c r="I280" s="118">
        <v>456</v>
      </c>
      <c r="J280" s="118">
        <f t="shared" si="59"/>
        <v>86.36363636363636</v>
      </c>
      <c r="K280" s="118">
        <v>466</v>
      </c>
      <c r="L280" s="32">
        <f t="shared" si="56"/>
        <v>86.617100371747213</v>
      </c>
      <c r="M280" s="182">
        <v>0</v>
      </c>
      <c r="N280" s="165">
        <v>204</v>
      </c>
    </row>
    <row r="281" spans="2:14" ht="19.149999999999999" hidden="1" customHeight="1" outlineLevel="2" x14ac:dyDescent="0.25">
      <c r="B281" s="111" t="s">
        <v>95</v>
      </c>
      <c r="C281" s="117" t="s">
        <v>14</v>
      </c>
      <c r="D281" s="119"/>
      <c r="E281" s="118">
        <v>3</v>
      </c>
      <c r="F281" s="119" t="s">
        <v>72</v>
      </c>
      <c r="G281" s="119"/>
      <c r="H281" s="119">
        <v>3</v>
      </c>
      <c r="I281" s="119"/>
      <c r="J281" s="119"/>
      <c r="K281" s="119">
        <v>3</v>
      </c>
      <c r="L281" s="32"/>
      <c r="M281" s="183"/>
      <c r="N281" s="168"/>
    </row>
    <row r="282" spans="2:14" ht="19.149999999999999" customHeight="1" outlineLevel="1" collapsed="1" x14ac:dyDescent="0.25">
      <c r="B282" s="113" t="s">
        <v>151</v>
      </c>
      <c r="C282" s="150"/>
      <c r="D282" s="243">
        <f>SUM(D276:D281)</f>
        <v>2648</v>
      </c>
      <c r="E282" s="243">
        <f t="shared" ref="E282:I282" si="60">SUM(E276:E281)</f>
        <v>2714</v>
      </c>
      <c r="F282" s="243">
        <f t="shared" si="60"/>
        <v>0</v>
      </c>
      <c r="G282" s="243">
        <f t="shared" si="60"/>
        <v>2648</v>
      </c>
      <c r="H282" s="243">
        <f t="shared" si="60"/>
        <v>66</v>
      </c>
      <c r="I282" s="243">
        <f t="shared" si="60"/>
        <v>2405</v>
      </c>
      <c r="J282" s="243">
        <f>SUM(J276:J281)/5</f>
        <v>91.097128875713111</v>
      </c>
      <c r="K282" s="243">
        <f t="shared" ref="K282:N282" si="61">SUM(K276:K281)</f>
        <v>2240</v>
      </c>
      <c r="L282" s="243">
        <f>SUM(L276:L281)/5</f>
        <v>83.29859814452783</v>
      </c>
      <c r="M282" s="243">
        <f t="shared" si="61"/>
        <v>408</v>
      </c>
      <c r="N282" s="248">
        <f t="shared" si="61"/>
        <v>489</v>
      </c>
    </row>
    <row r="283" spans="2:14" ht="19.149999999999999" hidden="1" customHeight="1" outlineLevel="2" x14ac:dyDescent="0.25">
      <c r="B283" s="113" t="s">
        <v>96</v>
      </c>
      <c r="C283" s="112">
        <v>1</v>
      </c>
      <c r="D283" s="108">
        <v>578</v>
      </c>
      <c r="E283" s="108">
        <f>G283+H283</f>
        <v>579</v>
      </c>
      <c r="F283" s="108" t="s">
        <v>72</v>
      </c>
      <c r="G283" s="108">
        <v>578</v>
      </c>
      <c r="H283" s="108">
        <v>1</v>
      </c>
      <c r="I283" s="108">
        <v>409</v>
      </c>
      <c r="J283" s="108">
        <f>(I283/G283)*100</f>
        <v>70.761245674740479</v>
      </c>
      <c r="K283" s="108">
        <v>409</v>
      </c>
      <c r="L283" s="32">
        <f t="shared" si="56"/>
        <v>70.639032815198618</v>
      </c>
      <c r="M283" s="180">
        <v>409</v>
      </c>
      <c r="N283" s="159">
        <v>0</v>
      </c>
    </row>
    <row r="284" spans="2:14" ht="19.149999999999999" hidden="1" customHeight="1" outlineLevel="2" x14ac:dyDescent="0.25">
      <c r="B284" s="111" t="s">
        <v>96</v>
      </c>
      <c r="C284" s="112">
        <v>2</v>
      </c>
      <c r="D284" s="108">
        <v>498</v>
      </c>
      <c r="E284" s="108">
        <f>G284+H284</f>
        <v>506</v>
      </c>
      <c r="F284" s="108" t="s">
        <v>73</v>
      </c>
      <c r="G284" s="108">
        <v>498</v>
      </c>
      <c r="H284" s="108">
        <v>8</v>
      </c>
      <c r="I284" s="108">
        <v>498</v>
      </c>
      <c r="J284" s="108">
        <f>(I284/G284)*100</f>
        <v>100</v>
      </c>
      <c r="K284" s="108">
        <v>452</v>
      </c>
      <c r="L284" s="32">
        <f t="shared" si="56"/>
        <v>89.328063241106719</v>
      </c>
      <c r="M284" s="180">
        <v>50</v>
      </c>
      <c r="N284" s="159">
        <v>20</v>
      </c>
    </row>
    <row r="285" spans="2:14" ht="19.149999999999999" hidden="1" customHeight="1" outlineLevel="2" x14ac:dyDescent="0.25">
      <c r="B285" s="111" t="s">
        <v>96</v>
      </c>
      <c r="C285" s="112">
        <v>3</v>
      </c>
      <c r="D285" s="108">
        <v>475</v>
      </c>
      <c r="E285" s="108">
        <f t="shared" ref="E285:E286" si="62">G285+H285</f>
        <v>489</v>
      </c>
      <c r="F285" s="108" t="s">
        <v>72</v>
      </c>
      <c r="G285" s="108">
        <v>475</v>
      </c>
      <c r="H285" s="108">
        <v>14</v>
      </c>
      <c r="I285" s="108">
        <v>430</v>
      </c>
      <c r="J285" s="108">
        <f t="shared" ref="J285:J286" si="63">(I285/G285)*100</f>
        <v>90.526315789473685</v>
      </c>
      <c r="K285" s="108">
        <v>442</v>
      </c>
      <c r="L285" s="32">
        <f t="shared" si="56"/>
        <v>90.388548057259712</v>
      </c>
      <c r="M285" s="180">
        <v>150</v>
      </c>
      <c r="N285" s="159">
        <v>0</v>
      </c>
    </row>
    <row r="286" spans="2:14" ht="19.149999999999999" hidden="1" customHeight="1" outlineLevel="2" x14ac:dyDescent="0.25">
      <c r="B286" s="111" t="s">
        <v>96</v>
      </c>
      <c r="C286" s="112">
        <v>4</v>
      </c>
      <c r="D286" s="108">
        <v>547</v>
      </c>
      <c r="E286" s="108">
        <f t="shared" si="62"/>
        <v>560</v>
      </c>
      <c r="F286" s="108" t="s">
        <v>72</v>
      </c>
      <c r="G286" s="108">
        <v>547</v>
      </c>
      <c r="H286" s="108">
        <v>13</v>
      </c>
      <c r="I286" s="108">
        <v>460</v>
      </c>
      <c r="J286" s="108">
        <f t="shared" si="63"/>
        <v>84.095063985374779</v>
      </c>
      <c r="K286" s="108">
        <v>448</v>
      </c>
      <c r="L286" s="32">
        <f t="shared" si="56"/>
        <v>80</v>
      </c>
      <c r="M286" s="180">
        <v>10</v>
      </c>
      <c r="N286" s="159">
        <v>0</v>
      </c>
    </row>
    <row r="287" spans="2:14" ht="19.149999999999999" hidden="1" customHeight="1" outlineLevel="2" x14ac:dyDescent="0.25">
      <c r="B287" s="111" t="s">
        <v>96</v>
      </c>
      <c r="C287" s="112" t="s">
        <v>14</v>
      </c>
      <c r="D287" s="104"/>
      <c r="E287" s="104">
        <f>G287+H287</f>
        <v>5</v>
      </c>
      <c r="F287" s="104" t="s">
        <v>72</v>
      </c>
      <c r="G287" s="104"/>
      <c r="H287" s="104">
        <v>5</v>
      </c>
      <c r="I287" s="104"/>
      <c r="J287" s="104"/>
      <c r="K287" s="104">
        <v>5</v>
      </c>
      <c r="L287" s="32"/>
      <c r="M287" s="181"/>
      <c r="N287" s="105"/>
    </row>
    <row r="288" spans="2:14" ht="19.149999999999999" customHeight="1" outlineLevel="1" collapsed="1" x14ac:dyDescent="0.25">
      <c r="B288" s="113" t="s">
        <v>96</v>
      </c>
      <c r="C288" s="150"/>
      <c r="D288" s="242">
        <f>SUM(D283:D287)</f>
        <v>2098</v>
      </c>
      <c r="E288" s="242">
        <f t="shared" ref="E288:N288" si="64">SUM(E283:E287)</f>
        <v>2139</v>
      </c>
      <c r="F288" s="242">
        <f t="shared" si="64"/>
        <v>0</v>
      </c>
      <c r="G288" s="242">
        <f t="shared" si="64"/>
        <v>2098</v>
      </c>
      <c r="H288" s="242">
        <f t="shared" si="64"/>
        <v>41</v>
      </c>
      <c r="I288" s="242">
        <f t="shared" si="64"/>
        <v>1797</v>
      </c>
      <c r="J288" s="242">
        <f>SUM(J283:J287)/4</f>
        <v>86.345656362397236</v>
      </c>
      <c r="K288" s="242">
        <f t="shared" si="64"/>
        <v>1756</v>
      </c>
      <c r="L288" s="242">
        <f>SUM(L283:L287)/4</f>
        <v>82.588911028391266</v>
      </c>
      <c r="M288" s="242">
        <f t="shared" si="64"/>
        <v>619</v>
      </c>
      <c r="N288" s="246">
        <f t="shared" si="64"/>
        <v>20</v>
      </c>
    </row>
    <row r="289" spans="2:14" ht="19.149999999999999" hidden="1" customHeight="1" outlineLevel="2" x14ac:dyDescent="0.25">
      <c r="B289" s="111" t="s">
        <v>97</v>
      </c>
      <c r="C289" s="112">
        <v>1</v>
      </c>
      <c r="D289" s="108">
        <v>526</v>
      </c>
      <c r="E289" s="108">
        <f>G289+H289</f>
        <v>538</v>
      </c>
      <c r="F289" s="108" t="s">
        <v>72</v>
      </c>
      <c r="G289" s="108">
        <v>526</v>
      </c>
      <c r="H289" s="108">
        <v>12</v>
      </c>
      <c r="I289" s="108">
        <v>475</v>
      </c>
      <c r="J289" s="108">
        <f>(I289/G289)*100</f>
        <v>90.304182509505708</v>
      </c>
      <c r="K289" s="108">
        <v>413</v>
      </c>
      <c r="L289" s="32">
        <f t="shared" si="56"/>
        <v>76.765799256505574</v>
      </c>
      <c r="M289" s="180">
        <v>0</v>
      </c>
      <c r="N289" s="159">
        <v>0</v>
      </c>
    </row>
    <row r="290" spans="2:14" ht="19.149999999999999" hidden="1" customHeight="1" outlineLevel="2" x14ac:dyDescent="0.25">
      <c r="B290" s="111" t="s">
        <v>97</v>
      </c>
      <c r="C290" s="112">
        <v>2</v>
      </c>
      <c r="D290" s="108">
        <v>543</v>
      </c>
      <c r="E290" s="108">
        <f>G290+H290</f>
        <v>749</v>
      </c>
      <c r="F290" s="108" t="s">
        <v>72</v>
      </c>
      <c r="G290" s="108">
        <v>543</v>
      </c>
      <c r="H290" s="108">
        <v>206</v>
      </c>
      <c r="I290" s="108">
        <v>404</v>
      </c>
      <c r="J290" s="108">
        <f>(I290/G290)*100</f>
        <v>74.401473296500924</v>
      </c>
      <c r="K290" s="108">
        <v>610</v>
      </c>
      <c r="L290" s="32">
        <f t="shared" si="56"/>
        <v>81.44192256341789</v>
      </c>
      <c r="M290" s="180">
        <v>0</v>
      </c>
      <c r="N290" s="159">
        <v>158</v>
      </c>
    </row>
    <row r="291" spans="2:14" ht="19.149999999999999" hidden="1" customHeight="1" outlineLevel="2" x14ac:dyDescent="0.25">
      <c r="B291" s="111" t="s">
        <v>97</v>
      </c>
      <c r="C291" s="112">
        <v>3</v>
      </c>
      <c r="D291" s="108">
        <v>564</v>
      </c>
      <c r="E291" s="108">
        <f t="shared" ref="E291:E295" si="65">G291+H291</f>
        <v>576</v>
      </c>
      <c r="F291" s="108" t="s">
        <v>72</v>
      </c>
      <c r="G291" s="108">
        <v>564</v>
      </c>
      <c r="H291" s="108">
        <v>12</v>
      </c>
      <c r="I291" s="108">
        <v>449</v>
      </c>
      <c r="J291" s="108">
        <f t="shared" ref="J291:J295" si="66">(I291/G291)*100</f>
        <v>79.60992907801419</v>
      </c>
      <c r="K291" s="108">
        <v>461</v>
      </c>
      <c r="L291" s="32">
        <f t="shared" si="56"/>
        <v>80.034722222222214</v>
      </c>
      <c r="M291" s="180">
        <v>0</v>
      </c>
      <c r="N291" s="159">
        <v>176</v>
      </c>
    </row>
    <row r="292" spans="2:14" ht="19.149999999999999" hidden="1" customHeight="1" outlineLevel="2" x14ac:dyDescent="0.25">
      <c r="B292" s="111" t="s">
        <v>97</v>
      </c>
      <c r="C292" s="112">
        <v>4</v>
      </c>
      <c r="D292" s="108">
        <v>445</v>
      </c>
      <c r="E292" s="108">
        <f t="shared" si="65"/>
        <v>456</v>
      </c>
      <c r="F292" s="108" t="s">
        <v>72</v>
      </c>
      <c r="G292" s="108">
        <v>445</v>
      </c>
      <c r="H292" s="108">
        <v>11</v>
      </c>
      <c r="I292" s="108">
        <v>391</v>
      </c>
      <c r="J292" s="108">
        <f t="shared" si="66"/>
        <v>87.86516853932585</v>
      </c>
      <c r="K292" s="108">
        <v>402</v>
      </c>
      <c r="L292" s="32">
        <f t="shared" si="56"/>
        <v>88.157894736842096</v>
      </c>
      <c r="M292" s="180">
        <v>0</v>
      </c>
      <c r="N292" s="159">
        <v>88</v>
      </c>
    </row>
    <row r="293" spans="2:14" ht="19.149999999999999" hidden="1" customHeight="1" outlineLevel="2" x14ac:dyDescent="0.25">
      <c r="B293" s="111" t="s">
        <v>97</v>
      </c>
      <c r="C293" s="112">
        <v>5</v>
      </c>
      <c r="D293" s="108">
        <v>517</v>
      </c>
      <c r="E293" s="108">
        <f t="shared" si="65"/>
        <v>517</v>
      </c>
      <c r="F293" s="108" t="s">
        <v>73</v>
      </c>
      <c r="G293" s="108">
        <v>517</v>
      </c>
      <c r="H293" s="108">
        <v>0</v>
      </c>
      <c r="I293" s="108">
        <v>420</v>
      </c>
      <c r="J293" s="108">
        <f t="shared" si="66"/>
        <v>81.237911025145067</v>
      </c>
      <c r="K293" s="108">
        <v>420</v>
      </c>
      <c r="L293" s="32">
        <f t="shared" si="56"/>
        <v>81.237911025145067</v>
      </c>
      <c r="M293" s="180">
        <v>0</v>
      </c>
      <c r="N293" s="159">
        <v>0</v>
      </c>
    </row>
    <row r="294" spans="2:14" ht="19.149999999999999" hidden="1" customHeight="1" outlineLevel="2" x14ac:dyDescent="0.25">
      <c r="B294" s="111" t="s">
        <v>97</v>
      </c>
      <c r="C294" s="112">
        <v>6</v>
      </c>
      <c r="D294" s="108">
        <v>505</v>
      </c>
      <c r="E294" s="108">
        <f t="shared" si="65"/>
        <v>514</v>
      </c>
      <c r="F294" s="108" t="s">
        <v>72</v>
      </c>
      <c r="G294" s="108">
        <v>505</v>
      </c>
      <c r="H294" s="108">
        <v>9</v>
      </c>
      <c r="I294" s="108">
        <v>400</v>
      </c>
      <c r="J294" s="108">
        <f t="shared" si="66"/>
        <v>79.207920792079207</v>
      </c>
      <c r="K294" s="108">
        <v>409</v>
      </c>
      <c r="L294" s="32">
        <f t="shared" si="56"/>
        <v>79.57198443579766</v>
      </c>
      <c r="M294" s="180">
        <v>0</v>
      </c>
      <c r="N294" s="159">
        <v>0</v>
      </c>
    </row>
    <row r="295" spans="2:14" ht="19.149999999999999" hidden="1" customHeight="1" outlineLevel="2" x14ac:dyDescent="0.25">
      <c r="B295" s="111" t="s">
        <v>97</v>
      </c>
      <c r="C295" s="112">
        <v>7</v>
      </c>
      <c r="D295" s="108">
        <v>524</v>
      </c>
      <c r="E295" s="108">
        <f t="shared" si="65"/>
        <v>534</v>
      </c>
      <c r="F295" s="108" t="s">
        <v>73</v>
      </c>
      <c r="G295" s="108">
        <v>524</v>
      </c>
      <c r="H295" s="108">
        <v>10</v>
      </c>
      <c r="I295" s="108">
        <v>425</v>
      </c>
      <c r="J295" s="108">
        <f t="shared" si="66"/>
        <v>81.106870229007626</v>
      </c>
      <c r="K295" s="108">
        <v>435</v>
      </c>
      <c r="L295" s="32">
        <f t="shared" si="56"/>
        <v>81.460674157303373</v>
      </c>
      <c r="M295" s="180">
        <v>34</v>
      </c>
      <c r="N295" s="159">
        <v>126</v>
      </c>
    </row>
    <row r="296" spans="2:14" ht="19.149999999999999" hidden="1" customHeight="1" outlineLevel="2" x14ac:dyDescent="0.25">
      <c r="B296" s="111" t="s">
        <v>97</v>
      </c>
      <c r="C296" s="112" t="s">
        <v>14</v>
      </c>
      <c r="D296" s="104"/>
      <c r="E296" s="104">
        <f>G296+H296</f>
        <v>1</v>
      </c>
      <c r="F296" s="104" t="s">
        <v>72</v>
      </c>
      <c r="G296" s="104"/>
      <c r="H296" s="104">
        <v>1</v>
      </c>
      <c r="I296" s="104"/>
      <c r="J296" s="104"/>
      <c r="K296" s="104">
        <v>1</v>
      </c>
      <c r="L296" s="32"/>
      <c r="M296" s="181"/>
      <c r="N296" s="105"/>
    </row>
    <row r="297" spans="2:14" ht="19.149999999999999" customHeight="1" outlineLevel="1" collapsed="1" x14ac:dyDescent="0.25">
      <c r="B297" s="113" t="s">
        <v>97</v>
      </c>
      <c r="C297" s="150"/>
      <c r="D297" s="242">
        <f>SUM(D289:D296)</f>
        <v>3624</v>
      </c>
      <c r="E297" s="242">
        <f t="shared" ref="E297:N297" si="67">SUM(E289:E296)</f>
        <v>3885</v>
      </c>
      <c r="F297" s="242">
        <f t="shared" si="67"/>
        <v>0</v>
      </c>
      <c r="G297" s="242">
        <f t="shared" si="67"/>
        <v>3624</v>
      </c>
      <c r="H297" s="242">
        <f t="shared" si="67"/>
        <v>261</v>
      </c>
      <c r="I297" s="242">
        <f t="shared" si="67"/>
        <v>2964</v>
      </c>
      <c r="J297" s="242">
        <f>SUM(J289:J296)/7</f>
        <v>81.9619222099398</v>
      </c>
      <c r="K297" s="242">
        <f t="shared" si="67"/>
        <v>3151</v>
      </c>
      <c r="L297" s="242">
        <f>SUM(L289:L296)/7</f>
        <v>81.238701199604847</v>
      </c>
      <c r="M297" s="242">
        <f t="shared" si="67"/>
        <v>34</v>
      </c>
      <c r="N297" s="246">
        <f t="shared" si="67"/>
        <v>548</v>
      </c>
    </row>
    <row r="298" spans="2:14" ht="19.149999999999999" hidden="1" customHeight="1" outlineLevel="2" x14ac:dyDescent="0.25">
      <c r="B298" s="111" t="s">
        <v>98</v>
      </c>
      <c r="C298" s="112">
        <v>1</v>
      </c>
      <c r="D298" s="108">
        <v>614</v>
      </c>
      <c r="E298" s="108">
        <f>G298+H298</f>
        <v>627</v>
      </c>
      <c r="F298" s="108" t="s">
        <v>72</v>
      </c>
      <c r="G298" s="108">
        <v>614</v>
      </c>
      <c r="H298" s="108">
        <v>13</v>
      </c>
      <c r="I298" s="108">
        <v>444</v>
      </c>
      <c r="J298" s="108">
        <f>(I298/G298)*100</f>
        <v>72.312703583061889</v>
      </c>
      <c r="K298" s="108">
        <v>389</v>
      </c>
      <c r="L298" s="32">
        <f t="shared" si="56"/>
        <v>62.041467304625201</v>
      </c>
      <c r="M298" s="180">
        <v>0</v>
      </c>
      <c r="N298" s="159">
        <v>0</v>
      </c>
    </row>
    <row r="299" spans="2:14" ht="19.149999999999999" hidden="1" customHeight="1" outlineLevel="2" x14ac:dyDescent="0.25">
      <c r="B299" s="111" t="s">
        <v>98</v>
      </c>
      <c r="C299" s="112">
        <v>2</v>
      </c>
      <c r="D299" s="108">
        <v>669</v>
      </c>
      <c r="E299" s="108">
        <f>G299+H299</f>
        <v>682</v>
      </c>
      <c r="F299" s="108" t="s">
        <v>72</v>
      </c>
      <c r="G299" s="108">
        <v>669</v>
      </c>
      <c r="H299" s="108">
        <v>13</v>
      </c>
      <c r="I299" s="108">
        <v>570</v>
      </c>
      <c r="J299" s="108">
        <f>(I299/G299)*100</f>
        <v>85.20179372197309</v>
      </c>
      <c r="K299" s="108">
        <v>552</v>
      </c>
      <c r="L299" s="32">
        <f t="shared" si="56"/>
        <v>80.938416422287389</v>
      </c>
      <c r="M299" s="180">
        <v>0</v>
      </c>
      <c r="N299" s="159">
        <v>0</v>
      </c>
    </row>
    <row r="300" spans="2:14" ht="19.149999999999999" hidden="1" customHeight="1" outlineLevel="2" x14ac:dyDescent="0.25">
      <c r="B300" s="111" t="s">
        <v>98</v>
      </c>
      <c r="C300" s="112">
        <v>3</v>
      </c>
      <c r="D300" s="108">
        <v>872</v>
      </c>
      <c r="E300" s="108">
        <f t="shared" ref="E300:E304" si="68">G300+H300</f>
        <v>890</v>
      </c>
      <c r="F300" s="108" t="s">
        <v>72</v>
      </c>
      <c r="G300" s="108">
        <v>872</v>
      </c>
      <c r="H300" s="108">
        <v>18</v>
      </c>
      <c r="I300" s="108">
        <v>809</v>
      </c>
      <c r="J300" s="108">
        <f t="shared" ref="J300:J304" si="69">(I300/G300)*100</f>
        <v>92.775229357798167</v>
      </c>
      <c r="K300" s="108">
        <v>827</v>
      </c>
      <c r="L300" s="32">
        <f t="shared" si="56"/>
        <v>92.921348314606746</v>
      </c>
      <c r="M300" s="180">
        <v>0</v>
      </c>
      <c r="N300" s="159">
        <v>0</v>
      </c>
    </row>
    <row r="301" spans="2:14" ht="19.149999999999999" hidden="1" customHeight="1" outlineLevel="2" x14ac:dyDescent="0.25">
      <c r="B301" s="111" t="s">
        <v>98</v>
      </c>
      <c r="C301" s="112">
        <v>4</v>
      </c>
      <c r="D301" s="108">
        <v>758</v>
      </c>
      <c r="E301" s="108">
        <f t="shared" si="68"/>
        <v>775</v>
      </c>
      <c r="F301" s="108" t="s">
        <v>72</v>
      </c>
      <c r="G301" s="108">
        <v>758</v>
      </c>
      <c r="H301" s="108">
        <v>17</v>
      </c>
      <c r="I301" s="108">
        <v>661</v>
      </c>
      <c r="J301" s="108">
        <f t="shared" si="69"/>
        <v>87.203166226912927</v>
      </c>
      <c r="K301" s="108">
        <v>671</v>
      </c>
      <c r="L301" s="32">
        <f t="shared" si="56"/>
        <v>86.58064516129032</v>
      </c>
      <c r="M301" s="180">
        <v>162</v>
      </c>
      <c r="N301" s="159">
        <v>0</v>
      </c>
    </row>
    <row r="302" spans="2:14" ht="19.149999999999999" hidden="1" customHeight="1" outlineLevel="2" x14ac:dyDescent="0.25">
      <c r="B302" s="111" t="s">
        <v>98</v>
      </c>
      <c r="C302" s="112">
        <v>5</v>
      </c>
      <c r="D302" s="108">
        <v>590</v>
      </c>
      <c r="E302" s="108">
        <f t="shared" si="68"/>
        <v>596</v>
      </c>
      <c r="F302" s="108" t="s">
        <v>72</v>
      </c>
      <c r="G302" s="108">
        <v>590</v>
      </c>
      <c r="H302" s="108">
        <v>6</v>
      </c>
      <c r="I302" s="108">
        <v>535</v>
      </c>
      <c r="J302" s="108">
        <f t="shared" si="69"/>
        <v>90.677966101694921</v>
      </c>
      <c r="K302" s="108">
        <v>530</v>
      </c>
      <c r="L302" s="32">
        <f t="shared" si="56"/>
        <v>88.926174496644293</v>
      </c>
      <c r="M302" s="180">
        <v>0</v>
      </c>
      <c r="N302" s="159">
        <v>0</v>
      </c>
    </row>
    <row r="303" spans="2:14" ht="19.149999999999999" hidden="1" customHeight="1" outlineLevel="2" x14ac:dyDescent="0.25">
      <c r="B303" s="111" t="s">
        <v>98</v>
      </c>
      <c r="C303" s="112">
        <v>6</v>
      </c>
      <c r="D303" s="108">
        <v>675</v>
      </c>
      <c r="E303" s="108">
        <f t="shared" si="68"/>
        <v>675</v>
      </c>
      <c r="F303" s="108" t="s">
        <v>129</v>
      </c>
      <c r="G303" s="108">
        <v>675</v>
      </c>
      <c r="H303" s="108">
        <v>0</v>
      </c>
      <c r="I303" s="108">
        <v>475</v>
      </c>
      <c r="J303" s="108">
        <f t="shared" si="69"/>
        <v>70.370370370370367</v>
      </c>
      <c r="K303" s="108">
        <v>342</v>
      </c>
      <c r="L303" s="32">
        <f t="shared" si="56"/>
        <v>50.666666666666671</v>
      </c>
      <c r="M303" s="180">
        <v>0</v>
      </c>
      <c r="N303" s="159">
        <v>103</v>
      </c>
    </row>
    <row r="304" spans="2:14" ht="19.149999999999999" hidden="1" customHeight="1" outlineLevel="2" x14ac:dyDescent="0.25">
      <c r="B304" s="111" t="s">
        <v>98</v>
      </c>
      <c r="C304" s="112">
        <v>7</v>
      </c>
      <c r="D304" s="108">
        <v>663</v>
      </c>
      <c r="E304" s="108">
        <f t="shared" si="68"/>
        <v>676</v>
      </c>
      <c r="F304" s="108" t="s">
        <v>73</v>
      </c>
      <c r="G304" s="108">
        <v>663</v>
      </c>
      <c r="H304" s="108">
        <v>13</v>
      </c>
      <c r="I304" s="108">
        <v>510</v>
      </c>
      <c r="J304" s="108">
        <f t="shared" si="69"/>
        <v>76.923076923076934</v>
      </c>
      <c r="K304" s="108">
        <v>510</v>
      </c>
      <c r="L304" s="32">
        <f t="shared" si="56"/>
        <v>75.443786982248511</v>
      </c>
      <c r="M304" s="180">
        <v>0</v>
      </c>
      <c r="N304" s="159">
        <v>0</v>
      </c>
    </row>
    <row r="305" spans="2:14" ht="19.149999999999999" hidden="1" customHeight="1" outlineLevel="2" x14ac:dyDescent="0.25">
      <c r="B305" s="111" t="s">
        <v>98</v>
      </c>
      <c r="C305" s="112" t="s">
        <v>14</v>
      </c>
      <c r="D305" s="104"/>
      <c r="E305" s="104"/>
      <c r="F305" s="104"/>
      <c r="G305" s="104"/>
      <c r="H305" s="104"/>
      <c r="I305" s="104"/>
      <c r="J305" s="104"/>
      <c r="K305" s="104"/>
      <c r="L305" s="32"/>
      <c r="M305" s="181"/>
      <c r="N305" s="105"/>
    </row>
    <row r="306" spans="2:14" ht="19.149999999999999" customHeight="1" outlineLevel="1" collapsed="1" x14ac:dyDescent="0.25">
      <c r="B306" s="113" t="s">
        <v>98</v>
      </c>
      <c r="C306" s="150"/>
      <c r="D306" s="242">
        <f>SUM(D298:D305)</f>
        <v>4841</v>
      </c>
      <c r="E306" s="242">
        <f t="shared" ref="E306:N306" si="70">SUM(E298:E305)</f>
        <v>4921</v>
      </c>
      <c r="F306" s="242">
        <f t="shared" si="70"/>
        <v>0</v>
      </c>
      <c r="G306" s="242">
        <f t="shared" si="70"/>
        <v>4841</v>
      </c>
      <c r="H306" s="242">
        <f t="shared" si="70"/>
        <v>80</v>
      </c>
      <c r="I306" s="242">
        <f t="shared" si="70"/>
        <v>4004</v>
      </c>
      <c r="J306" s="242">
        <f>SUM(J298:J305)/7</f>
        <v>82.209186612126913</v>
      </c>
      <c r="K306" s="242">
        <f t="shared" si="70"/>
        <v>3821</v>
      </c>
      <c r="L306" s="242">
        <f>SUM(L298:L305)/7</f>
        <v>76.788357906909866</v>
      </c>
      <c r="M306" s="242">
        <f t="shared" si="70"/>
        <v>162</v>
      </c>
      <c r="N306" s="246">
        <f t="shared" si="70"/>
        <v>103</v>
      </c>
    </row>
    <row r="307" spans="2:14" ht="19.149999999999999" hidden="1" customHeight="1" outlineLevel="2" x14ac:dyDescent="0.25">
      <c r="B307" s="111" t="s">
        <v>99</v>
      </c>
      <c r="C307" s="112">
        <v>1</v>
      </c>
      <c r="D307" s="108">
        <v>496</v>
      </c>
      <c r="E307" s="108">
        <f>G307+H307</f>
        <v>508</v>
      </c>
      <c r="F307" s="108" t="s">
        <v>72</v>
      </c>
      <c r="G307" s="108">
        <v>496</v>
      </c>
      <c r="H307" s="108">
        <v>12</v>
      </c>
      <c r="I307" s="108">
        <v>299</v>
      </c>
      <c r="J307" s="108">
        <f>(I307/G307)*100</f>
        <v>60.282258064516128</v>
      </c>
      <c r="K307" s="108">
        <v>299</v>
      </c>
      <c r="L307" s="32">
        <f t="shared" si="56"/>
        <v>58.85826771653543</v>
      </c>
      <c r="M307" s="180">
        <v>0</v>
      </c>
      <c r="N307" s="159">
        <v>0</v>
      </c>
    </row>
    <row r="308" spans="2:14" ht="19.149999999999999" hidden="1" customHeight="1" outlineLevel="2" x14ac:dyDescent="0.25">
      <c r="B308" s="111" t="s">
        <v>99</v>
      </c>
      <c r="C308" s="112">
        <v>2</v>
      </c>
      <c r="D308" s="108">
        <v>563</v>
      </c>
      <c r="E308" s="108">
        <f>G308+H308</f>
        <v>563</v>
      </c>
      <c r="F308" s="108" t="s">
        <v>72</v>
      </c>
      <c r="G308" s="108">
        <v>563</v>
      </c>
      <c r="H308" s="108">
        <v>0</v>
      </c>
      <c r="I308" s="108">
        <v>150</v>
      </c>
      <c r="J308" s="108">
        <f>(I308/G308)*100</f>
        <v>26.642984014209592</v>
      </c>
      <c r="K308" s="108">
        <v>150</v>
      </c>
      <c r="L308" s="32">
        <f t="shared" si="56"/>
        <v>26.642984014209592</v>
      </c>
      <c r="M308" s="180">
        <v>0</v>
      </c>
      <c r="N308" s="159">
        <v>0</v>
      </c>
    </row>
    <row r="309" spans="2:14" ht="19.149999999999999" hidden="1" customHeight="1" outlineLevel="2" x14ac:dyDescent="0.25">
      <c r="B309" s="111" t="s">
        <v>99</v>
      </c>
      <c r="C309" s="112">
        <v>3</v>
      </c>
      <c r="D309" s="108">
        <v>503</v>
      </c>
      <c r="E309" s="108">
        <f t="shared" ref="E309:E313" si="71">G309+H309</f>
        <v>513</v>
      </c>
      <c r="F309" s="108" t="s">
        <v>72</v>
      </c>
      <c r="G309" s="108">
        <v>503</v>
      </c>
      <c r="H309" s="108">
        <v>10</v>
      </c>
      <c r="I309" s="108">
        <v>264</v>
      </c>
      <c r="J309" s="108">
        <f t="shared" ref="J309:J313" si="72">(I309/G309)*100</f>
        <v>52.485089463220682</v>
      </c>
      <c r="K309" s="108">
        <v>274</v>
      </c>
      <c r="L309" s="32">
        <f t="shared" si="56"/>
        <v>53.411306042884988</v>
      </c>
      <c r="M309" s="180">
        <v>0</v>
      </c>
      <c r="N309" s="159">
        <v>185</v>
      </c>
    </row>
    <row r="310" spans="2:14" ht="19.149999999999999" hidden="1" customHeight="1" outlineLevel="2" x14ac:dyDescent="0.25">
      <c r="B310" s="111" t="s">
        <v>99</v>
      </c>
      <c r="C310" s="112">
        <v>4</v>
      </c>
      <c r="D310" s="118">
        <v>547</v>
      </c>
      <c r="E310" s="118">
        <f t="shared" si="71"/>
        <v>558</v>
      </c>
      <c r="F310" s="118" t="s">
        <v>72</v>
      </c>
      <c r="G310" s="118">
        <v>547</v>
      </c>
      <c r="H310" s="118">
        <v>11</v>
      </c>
      <c r="I310" s="118">
        <v>347</v>
      </c>
      <c r="J310" s="118">
        <f t="shared" si="72"/>
        <v>63.436928702010967</v>
      </c>
      <c r="K310" s="118">
        <v>335</v>
      </c>
      <c r="L310" s="32">
        <f t="shared" si="56"/>
        <v>60.035842293906803</v>
      </c>
      <c r="M310" s="182">
        <v>50</v>
      </c>
      <c r="N310" s="165">
        <v>165</v>
      </c>
    </row>
    <row r="311" spans="2:14" ht="19.149999999999999" hidden="1" customHeight="1" outlineLevel="2" x14ac:dyDescent="0.25">
      <c r="B311" s="111" t="s">
        <v>99</v>
      </c>
      <c r="C311" s="112">
        <v>5</v>
      </c>
      <c r="D311" s="108">
        <v>501</v>
      </c>
      <c r="E311" s="108">
        <f t="shared" si="71"/>
        <v>510</v>
      </c>
      <c r="F311" s="108" t="s">
        <v>72</v>
      </c>
      <c r="G311" s="108">
        <v>501</v>
      </c>
      <c r="H311" s="108">
        <v>9</v>
      </c>
      <c r="I311" s="108">
        <v>283</v>
      </c>
      <c r="J311" s="108">
        <f t="shared" si="72"/>
        <v>56.487025948103799</v>
      </c>
      <c r="K311" s="108">
        <v>292</v>
      </c>
      <c r="L311" s="32">
        <f t="shared" si="56"/>
        <v>57.254901960784309</v>
      </c>
      <c r="M311" s="180">
        <v>0</v>
      </c>
      <c r="N311" s="159">
        <v>0</v>
      </c>
    </row>
    <row r="312" spans="2:14" ht="19.149999999999999" hidden="1" customHeight="1" outlineLevel="2" x14ac:dyDescent="0.25">
      <c r="B312" s="111" t="s">
        <v>99</v>
      </c>
      <c r="C312" s="112">
        <v>6</v>
      </c>
      <c r="D312" s="108">
        <v>552</v>
      </c>
      <c r="E312" s="108">
        <f t="shared" si="71"/>
        <v>563</v>
      </c>
      <c r="F312" s="108" t="s">
        <v>72</v>
      </c>
      <c r="G312" s="108">
        <v>552</v>
      </c>
      <c r="H312" s="108">
        <v>11</v>
      </c>
      <c r="I312" s="108">
        <v>287</v>
      </c>
      <c r="J312" s="108">
        <f t="shared" si="72"/>
        <v>51.992753623188406</v>
      </c>
      <c r="K312" s="108">
        <v>298</v>
      </c>
      <c r="L312" s="32">
        <f t="shared" si="56"/>
        <v>52.930728241563052</v>
      </c>
      <c r="M312" s="180">
        <v>0</v>
      </c>
      <c r="N312" s="159">
        <v>0</v>
      </c>
    </row>
    <row r="313" spans="2:14" ht="19.149999999999999" hidden="1" customHeight="1" outlineLevel="2" x14ac:dyDescent="0.25">
      <c r="B313" s="111" t="s">
        <v>99</v>
      </c>
      <c r="C313" s="112">
        <v>7</v>
      </c>
      <c r="D313" s="108">
        <v>474</v>
      </c>
      <c r="E313" s="108">
        <f t="shared" si="71"/>
        <v>484</v>
      </c>
      <c r="F313" s="108" t="s">
        <v>72</v>
      </c>
      <c r="G313" s="108">
        <v>474</v>
      </c>
      <c r="H313" s="108">
        <v>10</v>
      </c>
      <c r="I313" s="108">
        <v>265</v>
      </c>
      <c r="J313" s="108">
        <f t="shared" si="72"/>
        <v>55.907172995780584</v>
      </c>
      <c r="K313" s="108">
        <v>275</v>
      </c>
      <c r="L313" s="32">
        <f t="shared" si="56"/>
        <v>56.81818181818182</v>
      </c>
      <c r="M313" s="180">
        <v>0</v>
      </c>
      <c r="N313" s="159">
        <v>48</v>
      </c>
    </row>
    <row r="314" spans="2:14" ht="19.149999999999999" hidden="1" customHeight="1" outlineLevel="2" x14ac:dyDescent="0.25">
      <c r="B314" s="111" t="s">
        <v>99</v>
      </c>
      <c r="C314" s="112" t="s">
        <v>14</v>
      </c>
      <c r="D314" s="104"/>
      <c r="E314" s="104">
        <f>G314+H314</f>
        <v>4</v>
      </c>
      <c r="F314" s="104" t="s">
        <v>72</v>
      </c>
      <c r="G314" s="104"/>
      <c r="H314" s="104">
        <v>4</v>
      </c>
      <c r="I314" s="104"/>
      <c r="J314" s="104"/>
      <c r="K314" s="104">
        <v>4</v>
      </c>
      <c r="L314" s="32"/>
      <c r="M314" s="181"/>
      <c r="N314" s="105"/>
    </row>
    <row r="315" spans="2:14" ht="19.149999999999999" customHeight="1" outlineLevel="1" collapsed="1" x14ac:dyDescent="0.25">
      <c r="B315" s="113" t="s">
        <v>99</v>
      </c>
      <c r="C315" s="150"/>
      <c r="D315" s="242">
        <f>SUM(D307:D314)</f>
        <v>3636</v>
      </c>
      <c r="E315" s="242">
        <f t="shared" ref="E315:N315" si="73">SUM(E307:E314)</f>
        <v>3703</v>
      </c>
      <c r="F315" s="242">
        <f t="shared" si="73"/>
        <v>0</v>
      </c>
      <c r="G315" s="242">
        <f t="shared" si="73"/>
        <v>3636</v>
      </c>
      <c r="H315" s="242">
        <f t="shared" si="73"/>
        <v>67</v>
      </c>
      <c r="I315" s="242">
        <f t="shared" si="73"/>
        <v>1895</v>
      </c>
      <c r="J315" s="242">
        <f>SUM(J307:J314)/7</f>
        <v>52.462030401575738</v>
      </c>
      <c r="K315" s="242">
        <f t="shared" si="73"/>
        <v>1927</v>
      </c>
      <c r="L315" s="242">
        <f>SUM(L307:L314)/7</f>
        <v>52.278887441152278</v>
      </c>
      <c r="M315" s="242">
        <f t="shared" si="73"/>
        <v>50</v>
      </c>
      <c r="N315" s="246">
        <f t="shared" si="73"/>
        <v>398</v>
      </c>
    </row>
    <row r="316" spans="2:14" ht="19.149999999999999" hidden="1" customHeight="1" outlineLevel="2" x14ac:dyDescent="0.25">
      <c r="B316" s="111" t="s">
        <v>100</v>
      </c>
      <c r="C316" s="112">
        <v>1</v>
      </c>
      <c r="D316" s="108">
        <v>453</v>
      </c>
      <c r="E316" s="108">
        <f>G316+H316</f>
        <v>463</v>
      </c>
      <c r="F316" s="108" t="s">
        <v>72</v>
      </c>
      <c r="G316" s="108">
        <v>453</v>
      </c>
      <c r="H316" s="108">
        <v>10</v>
      </c>
      <c r="I316" s="108">
        <v>249</v>
      </c>
      <c r="J316" s="108">
        <f>(I316/G316)*100</f>
        <v>54.966887417218544</v>
      </c>
      <c r="K316" s="108">
        <v>259</v>
      </c>
      <c r="L316" s="32">
        <f t="shared" si="56"/>
        <v>55.939524838012957</v>
      </c>
      <c r="M316" s="180">
        <v>100</v>
      </c>
      <c r="N316" s="159">
        <v>0</v>
      </c>
    </row>
    <row r="317" spans="2:14" ht="19.149999999999999" hidden="1" customHeight="1" outlineLevel="2" x14ac:dyDescent="0.25">
      <c r="B317" s="111" t="s">
        <v>100</v>
      </c>
      <c r="C317" s="112">
        <v>2</v>
      </c>
      <c r="D317" s="108">
        <v>540</v>
      </c>
      <c r="E317" s="108">
        <f>G317+H317</f>
        <v>540</v>
      </c>
      <c r="F317" s="108" t="s">
        <v>72</v>
      </c>
      <c r="G317" s="108">
        <v>540</v>
      </c>
      <c r="H317" s="108">
        <v>0</v>
      </c>
      <c r="I317" s="108">
        <v>540</v>
      </c>
      <c r="J317" s="108">
        <f>(I317/G317)*100</f>
        <v>100</v>
      </c>
      <c r="K317" s="108">
        <v>540</v>
      </c>
      <c r="L317" s="32">
        <f t="shared" si="56"/>
        <v>100</v>
      </c>
      <c r="M317" s="180">
        <v>0</v>
      </c>
      <c r="N317" s="159">
        <v>0</v>
      </c>
    </row>
    <row r="318" spans="2:14" ht="19.149999999999999" hidden="1" customHeight="1" outlineLevel="2" x14ac:dyDescent="0.25">
      <c r="B318" s="111" t="s">
        <v>100</v>
      </c>
      <c r="C318" s="112">
        <v>3</v>
      </c>
      <c r="D318" s="108">
        <v>413</v>
      </c>
      <c r="E318" s="108">
        <f t="shared" ref="E318:E321" si="74">G318+H318</f>
        <v>423</v>
      </c>
      <c r="F318" s="108" t="s">
        <v>73</v>
      </c>
      <c r="G318" s="108">
        <v>413</v>
      </c>
      <c r="H318" s="108">
        <v>10</v>
      </c>
      <c r="I318" s="108">
        <v>307</v>
      </c>
      <c r="J318" s="108">
        <f t="shared" ref="J318:J321" si="75">(I318/G318)*100</f>
        <v>74.334140435835351</v>
      </c>
      <c r="K318" s="108">
        <v>271</v>
      </c>
      <c r="L318" s="32">
        <f t="shared" si="56"/>
        <v>64.066193853427905</v>
      </c>
      <c r="M318" s="180">
        <v>0</v>
      </c>
      <c r="N318" s="159">
        <v>0</v>
      </c>
    </row>
    <row r="319" spans="2:14" ht="19.149999999999999" hidden="1" customHeight="1" outlineLevel="2" x14ac:dyDescent="0.25">
      <c r="B319" s="111" t="s">
        <v>100</v>
      </c>
      <c r="C319" s="112">
        <v>4</v>
      </c>
      <c r="D319" s="108">
        <v>530</v>
      </c>
      <c r="E319" s="108">
        <f t="shared" si="74"/>
        <v>530</v>
      </c>
      <c r="F319" s="108" t="s">
        <v>72</v>
      </c>
      <c r="G319" s="108">
        <v>530</v>
      </c>
      <c r="H319" s="108">
        <v>0</v>
      </c>
      <c r="I319" s="108">
        <v>305</v>
      </c>
      <c r="J319" s="108">
        <f t="shared" si="75"/>
        <v>57.547169811320757</v>
      </c>
      <c r="K319" s="108">
        <v>322</v>
      </c>
      <c r="L319" s="32">
        <f t="shared" si="56"/>
        <v>60.75471698113207</v>
      </c>
      <c r="M319" s="180">
        <v>644</v>
      </c>
      <c r="N319" s="159">
        <v>0</v>
      </c>
    </row>
    <row r="320" spans="2:14" ht="19.149999999999999" hidden="1" customHeight="1" outlineLevel="2" x14ac:dyDescent="0.25">
      <c r="B320" s="111" t="s">
        <v>100</v>
      </c>
      <c r="C320" s="112">
        <v>5</v>
      </c>
      <c r="D320" s="108">
        <v>496</v>
      </c>
      <c r="E320" s="108">
        <f t="shared" si="74"/>
        <v>509</v>
      </c>
      <c r="F320" s="108" t="s">
        <v>72</v>
      </c>
      <c r="G320" s="108">
        <v>496</v>
      </c>
      <c r="H320" s="108">
        <v>13</v>
      </c>
      <c r="I320" s="108">
        <v>322</v>
      </c>
      <c r="J320" s="108">
        <f t="shared" si="75"/>
        <v>64.91935483870968</v>
      </c>
      <c r="K320" s="108">
        <v>278</v>
      </c>
      <c r="L320" s="32">
        <f t="shared" si="56"/>
        <v>54.616895874263264</v>
      </c>
      <c r="M320" s="180">
        <v>49</v>
      </c>
      <c r="N320" s="159">
        <v>0</v>
      </c>
    </row>
    <row r="321" spans="2:14" ht="19.149999999999999" hidden="1" customHeight="1" outlineLevel="2" x14ac:dyDescent="0.25">
      <c r="B321" s="111" t="s">
        <v>100</v>
      </c>
      <c r="C321" s="112">
        <v>6</v>
      </c>
      <c r="D321" s="108">
        <v>480</v>
      </c>
      <c r="E321" s="108">
        <f t="shared" si="74"/>
        <v>491</v>
      </c>
      <c r="F321" s="108" t="s">
        <v>72</v>
      </c>
      <c r="G321" s="108">
        <v>480</v>
      </c>
      <c r="H321" s="108">
        <v>11</v>
      </c>
      <c r="I321" s="108">
        <v>432</v>
      </c>
      <c r="J321" s="108">
        <f t="shared" si="75"/>
        <v>90</v>
      </c>
      <c r="K321" s="108">
        <v>443</v>
      </c>
      <c r="L321" s="32">
        <f t="shared" si="56"/>
        <v>90.224032586558039</v>
      </c>
      <c r="M321" s="180">
        <v>112</v>
      </c>
      <c r="N321" s="159">
        <v>0</v>
      </c>
    </row>
    <row r="322" spans="2:14" ht="19.149999999999999" hidden="1" customHeight="1" outlineLevel="2" x14ac:dyDescent="0.25">
      <c r="B322" s="111" t="s">
        <v>100</v>
      </c>
      <c r="C322" s="112" t="s">
        <v>14</v>
      </c>
      <c r="D322" s="104"/>
      <c r="E322" s="104">
        <f>G322+H322</f>
        <v>7</v>
      </c>
      <c r="F322" s="104" t="s">
        <v>72</v>
      </c>
      <c r="G322" s="104"/>
      <c r="H322" s="104">
        <v>7</v>
      </c>
      <c r="I322" s="104"/>
      <c r="J322" s="104"/>
      <c r="K322" s="104">
        <v>7</v>
      </c>
      <c r="L322" s="32"/>
      <c r="M322" s="181"/>
      <c r="N322" s="105"/>
    </row>
    <row r="323" spans="2:14" ht="19.149999999999999" customHeight="1" outlineLevel="1" collapsed="1" x14ac:dyDescent="0.25">
      <c r="B323" s="113" t="s">
        <v>100</v>
      </c>
      <c r="C323" s="150"/>
      <c r="D323" s="242">
        <f>SUM(D316:D322)</f>
        <v>2912</v>
      </c>
      <c r="E323" s="242">
        <f t="shared" ref="E323:N323" si="76">SUM(E316:E322)</f>
        <v>2963</v>
      </c>
      <c r="F323" s="242">
        <f t="shared" si="76"/>
        <v>0</v>
      </c>
      <c r="G323" s="242">
        <f t="shared" si="76"/>
        <v>2912</v>
      </c>
      <c r="H323" s="242">
        <f t="shared" si="76"/>
        <v>51</v>
      </c>
      <c r="I323" s="242">
        <f t="shared" si="76"/>
        <v>2155</v>
      </c>
      <c r="J323" s="242">
        <f>SUM(J316:J322)/6</f>
        <v>73.62792541718072</v>
      </c>
      <c r="K323" s="242">
        <f t="shared" si="76"/>
        <v>2120</v>
      </c>
      <c r="L323" s="242">
        <f>SUM(L316:L322)/6</f>
        <v>70.93356068889905</v>
      </c>
      <c r="M323" s="242">
        <f t="shared" si="76"/>
        <v>905</v>
      </c>
      <c r="N323" s="246">
        <f t="shared" si="76"/>
        <v>0</v>
      </c>
    </row>
    <row r="324" spans="2:14" ht="19.149999999999999" hidden="1" customHeight="1" outlineLevel="2" x14ac:dyDescent="0.25">
      <c r="B324" s="111" t="s">
        <v>101</v>
      </c>
      <c r="C324" s="112">
        <v>1</v>
      </c>
      <c r="D324" s="108">
        <v>523</v>
      </c>
      <c r="E324" s="108">
        <f>G324+H324</f>
        <v>526</v>
      </c>
      <c r="F324" s="108" t="s">
        <v>73</v>
      </c>
      <c r="G324" s="108">
        <v>523</v>
      </c>
      <c r="H324" s="108">
        <v>3</v>
      </c>
      <c r="I324" s="108">
        <v>509</v>
      </c>
      <c r="J324" s="108">
        <f>(I324/G324)*100</f>
        <v>97.323135755258122</v>
      </c>
      <c r="K324" s="108">
        <v>415</v>
      </c>
      <c r="L324" s="32">
        <f t="shared" si="56"/>
        <v>78.897338403041829</v>
      </c>
      <c r="M324" s="180">
        <v>7</v>
      </c>
      <c r="N324" s="159">
        <v>267</v>
      </c>
    </row>
    <row r="325" spans="2:14" ht="19.149999999999999" hidden="1" customHeight="1" outlineLevel="2" x14ac:dyDescent="0.25">
      <c r="B325" s="111" t="s">
        <v>101</v>
      </c>
      <c r="C325" s="112">
        <v>2</v>
      </c>
      <c r="D325" s="108">
        <v>499</v>
      </c>
      <c r="E325" s="108">
        <f>G325+H325</f>
        <v>510</v>
      </c>
      <c r="F325" s="108" t="s">
        <v>72</v>
      </c>
      <c r="G325" s="108">
        <v>499</v>
      </c>
      <c r="H325" s="108">
        <v>11</v>
      </c>
      <c r="I325" s="108">
        <v>390</v>
      </c>
      <c r="J325" s="108">
        <f>(I325/G325)*100</f>
        <v>78.156312625250507</v>
      </c>
      <c r="K325" s="108">
        <v>365</v>
      </c>
      <c r="L325" s="32">
        <f t="shared" si="56"/>
        <v>71.568627450980387</v>
      </c>
      <c r="M325" s="180">
        <v>0</v>
      </c>
      <c r="N325" s="159">
        <v>20</v>
      </c>
    </row>
    <row r="326" spans="2:14" ht="19.149999999999999" hidden="1" customHeight="1" outlineLevel="2" x14ac:dyDescent="0.25">
      <c r="B326" s="111" t="s">
        <v>101</v>
      </c>
      <c r="C326" s="112">
        <v>3</v>
      </c>
      <c r="D326" s="108">
        <v>537</v>
      </c>
      <c r="E326" s="108">
        <f t="shared" ref="E326:E332" si="77">G326+H326</f>
        <v>549</v>
      </c>
      <c r="F326" s="108" t="s">
        <v>72</v>
      </c>
      <c r="G326" s="108">
        <v>537</v>
      </c>
      <c r="H326" s="108">
        <v>12</v>
      </c>
      <c r="I326" s="108">
        <v>447</v>
      </c>
      <c r="J326" s="108">
        <f t="shared" ref="J326:J332" si="78">(I326/G326)*100</f>
        <v>83.240223463687144</v>
      </c>
      <c r="K326" s="108">
        <v>444</v>
      </c>
      <c r="L326" s="32">
        <f t="shared" si="56"/>
        <v>80.874316939890718</v>
      </c>
      <c r="M326" s="180">
        <v>0</v>
      </c>
      <c r="N326" s="159">
        <v>0</v>
      </c>
    </row>
    <row r="327" spans="2:14" ht="19.149999999999999" hidden="1" customHeight="1" outlineLevel="2" x14ac:dyDescent="0.25">
      <c r="B327" s="111" t="s">
        <v>101</v>
      </c>
      <c r="C327" s="112">
        <v>4</v>
      </c>
      <c r="D327" s="108">
        <v>485</v>
      </c>
      <c r="E327" s="108">
        <f t="shared" si="77"/>
        <v>494</v>
      </c>
      <c r="F327" s="108" t="s">
        <v>72</v>
      </c>
      <c r="G327" s="108">
        <v>485</v>
      </c>
      <c r="H327" s="108">
        <v>9</v>
      </c>
      <c r="I327" s="108">
        <v>403</v>
      </c>
      <c r="J327" s="108">
        <f t="shared" si="78"/>
        <v>83.092783505154642</v>
      </c>
      <c r="K327" s="108">
        <v>313</v>
      </c>
      <c r="L327" s="32">
        <f t="shared" si="56"/>
        <v>63.360323886639677</v>
      </c>
      <c r="M327" s="180">
        <v>100</v>
      </c>
      <c r="N327" s="159">
        <v>28</v>
      </c>
    </row>
    <row r="328" spans="2:14" ht="19.149999999999999" hidden="1" customHeight="1" outlineLevel="2" x14ac:dyDescent="0.25">
      <c r="B328" s="111" t="s">
        <v>101</v>
      </c>
      <c r="C328" s="112">
        <v>5</v>
      </c>
      <c r="D328" s="108">
        <v>530</v>
      </c>
      <c r="E328" s="108">
        <f t="shared" si="77"/>
        <v>543</v>
      </c>
      <c r="F328" s="108" t="s">
        <v>72</v>
      </c>
      <c r="G328" s="108">
        <v>530</v>
      </c>
      <c r="H328" s="108">
        <v>13</v>
      </c>
      <c r="I328" s="108">
        <v>497</v>
      </c>
      <c r="J328" s="108">
        <f t="shared" si="78"/>
        <v>93.773584905660385</v>
      </c>
      <c r="K328" s="108">
        <v>505</v>
      </c>
      <c r="L328" s="32">
        <f t="shared" si="56"/>
        <v>93.001841620626152</v>
      </c>
      <c r="M328" s="180">
        <v>0</v>
      </c>
      <c r="N328" s="159">
        <v>200</v>
      </c>
    </row>
    <row r="329" spans="2:14" ht="19.149999999999999" hidden="1" customHeight="1" outlineLevel="2" x14ac:dyDescent="0.25">
      <c r="B329" s="111" t="s">
        <v>101</v>
      </c>
      <c r="C329" s="112">
        <v>6</v>
      </c>
      <c r="D329" s="108">
        <v>576</v>
      </c>
      <c r="E329" s="108">
        <f t="shared" si="77"/>
        <v>588</v>
      </c>
      <c r="F329" s="108" t="s">
        <v>72</v>
      </c>
      <c r="G329" s="108">
        <v>576</v>
      </c>
      <c r="H329" s="108">
        <v>12</v>
      </c>
      <c r="I329" s="108">
        <v>532</v>
      </c>
      <c r="J329" s="108">
        <f t="shared" si="78"/>
        <v>92.361111111111114</v>
      </c>
      <c r="K329" s="108">
        <v>536</v>
      </c>
      <c r="L329" s="32">
        <f t="shared" si="56"/>
        <v>91.156462585034021</v>
      </c>
      <c r="M329" s="180">
        <v>23</v>
      </c>
      <c r="N329" s="159">
        <v>177</v>
      </c>
    </row>
    <row r="330" spans="2:14" ht="19.149999999999999" hidden="1" customHeight="1" outlineLevel="2" x14ac:dyDescent="0.25">
      <c r="B330" s="111" t="s">
        <v>101</v>
      </c>
      <c r="C330" s="112">
        <v>7</v>
      </c>
      <c r="D330" s="108">
        <v>460</v>
      </c>
      <c r="E330" s="108">
        <f t="shared" si="77"/>
        <v>513</v>
      </c>
      <c r="F330" s="108" t="s">
        <v>132</v>
      </c>
      <c r="G330" s="108">
        <v>460</v>
      </c>
      <c r="H330" s="108">
        <v>53</v>
      </c>
      <c r="I330" s="108">
        <v>424</v>
      </c>
      <c r="J330" s="108">
        <f t="shared" si="78"/>
        <v>92.173913043478265</v>
      </c>
      <c r="K330" s="108">
        <v>433</v>
      </c>
      <c r="L330" s="32">
        <f t="shared" si="56"/>
        <v>84.405458089668613</v>
      </c>
      <c r="M330" s="180">
        <v>0</v>
      </c>
      <c r="N330" s="159">
        <v>126</v>
      </c>
    </row>
    <row r="331" spans="2:14" ht="19.149999999999999" hidden="1" customHeight="1" outlineLevel="2" x14ac:dyDescent="0.25">
      <c r="B331" s="111" t="s">
        <v>101</v>
      </c>
      <c r="C331" s="112">
        <v>8</v>
      </c>
      <c r="D331" s="108">
        <v>522</v>
      </c>
      <c r="E331" s="108">
        <f t="shared" si="77"/>
        <v>534</v>
      </c>
      <c r="F331" s="108" t="s">
        <v>72</v>
      </c>
      <c r="G331" s="108">
        <v>522</v>
      </c>
      <c r="H331" s="108">
        <v>12</v>
      </c>
      <c r="I331" s="108">
        <v>449</v>
      </c>
      <c r="J331" s="108">
        <f t="shared" si="78"/>
        <v>86.015325670498086</v>
      </c>
      <c r="K331" s="108">
        <v>400</v>
      </c>
      <c r="L331" s="32">
        <f t="shared" si="56"/>
        <v>74.906367041198507</v>
      </c>
      <c r="M331" s="180">
        <v>120</v>
      </c>
      <c r="N331" s="159">
        <v>263</v>
      </c>
    </row>
    <row r="332" spans="2:14" ht="19.149999999999999" hidden="1" customHeight="1" outlineLevel="2" x14ac:dyDescent="0.25">
      <c r="B332" s="111" t="s">
        <v>101</v>
      </c>
      <c r="C332" s="112">
        <v>9</v>
      </c>
      <c r="D332" s="108">
        <v>496</v>
      </c>
      <c r="E332" s="108">
        <f t="shared" si="77"/>
        <v>507</v>
      </c>
      <c r="F332" s="108" t="s">
        <v>72</v>
      </c>
      <c r="G332" s="108">
        <v>496</v>
      </c>
      <c r="H332" s="108">
        <v>11</v>
      </c>
      <c r="I332" s="108">
        <v>398</v>
      </c>
      <c r="J332" s="108">
        <f t="shared" si="78"/>
        <v>80.241935483870961</v>
      </c>
      <c r="K332" s="108">
        <v>371</v>
      </c>
      <c r="L332" s="32">
        <f t="shared" si="56"/>
        <v>73.175542406311635</v>
      </c>
      <c r="M332" s="180">
        <v>277</v>
      </c>
      <c r="N332" s="159">
        <v>0</v>
      </c>
    </row>
    <row r="333" spans="2:14" ht="19.149999999999999" hidden="1" customHeight="1" outlineLevel="2" x14ac:dyDescent="0.25">
      <c r="B333" s="111" t="s">
        <v>101</v>
      </c>
      <c r="C333" s="112" t="s">
        <v>14</v>
      </c>
      <c r="D333" s="104"/>
      <c r="E333" s="104">
        <f>G333+H333</f>
        <v>10</v>
      </c>
      <c r="F333" s="104" t="s">
        <v>72</v>
      </c>
      <c r="G333" s="104"/>
      <c r="H333" s="104">
        <v>10</v>
      </c>
      <c r="I333" s="104"/>
      <c r="J333" s="104"/>
      <c r="K333" s="104">
        <v>10</v>
      </c>
      <c r="L333" s="32"/>
      <c r="M333" s="181"/>
      <c r="N333" s="105"/>
    </row>
    <row r="334" spans="2:14" ht="19.149999999999999" customHeight="1" outlineLevel="1" collapsed="1" x14ac:dyDescent="0.25">
      <c r="B334" s="113" t="s">
        <v>101</v>
      </c>
      <c r="C334" s="150"/>
      <c r="D334" s="242">
        <f>SUM(D324:D333)</f>
        <v>4628</v>
      </c>
      <c r="E334" s="242">
        <f t="shared" ref="E334:N334" si="79">SUM(E324:E333)</f>
        <v>4774</v>
      </c>
      <c r="F334" s="242">
        <f t="shared" si="79"/>
        <v>0</v>
      </c>
      <c r="G334" s="242">
        <f t="shared" si="79"/>
        <v>4628</v>
      </c>
      <c r="H334" s="242">
        <f t="shared" si="79"/>
        <v>146</v>
      </c>
      <c r="I334" s="242">
        <f t="shared" si="79"/>
        <v>4049</v>
      </c>
      <c r="J334" s="242">
        <f>SUM(J324:J333)/9</f>
        <v>87.375369507107692</v>
      </c>
      <c r="K334" s="242">
        <f t="shared" si="79"/>
        <v>3792</v>
      </c>
      <c r="L334" s="242">
        <f>SUM(L324:L333)/9</f>
        <v>79.038475380376838</v>
      </c>
      <c r="M334" s="242">
        <f t="shared" si="79"/>
        <v>527</v>
      </c>
      <c r="N334" s="246">
        <f t="shared" si="79"/>
        <v>1081</v>
      </c>
    </row>
    <row r="335" spans="2:14" ht="19.149999999999999" hidden="1" customHeight="1" outlineLevel="2" x14ac:dyDescent="0.25">
      <c r="B335" s="111" t="s">
        <v>102</v>
      </c>
      <c r="C335" s="112">
        <v>1</v>
      </c>
      <c r="D335" s="108">
        <v>515</v>
      </c>
      <c r="E335" s="108">
        <f>G335+H335</f>
        <v>526</v>
      </c>
      <c r="F335" s="108" t="s">
        <v>72</v>
      </c>
      <c r="G335" s="108">
        <v>515</v>
      </c>
      <c r="H335" s="108">
        <v>11</v>
      </c>
      <c r="I335" s="108">
        <v>515</v>
      </c>
      <c r="J335" s="108">
        <f>(I335/G335)*100</f>
        <v>100</v>
      </c>
      <c r="K335" s="108">
        <v>526</v>
      </c>
      <c r="L335" s="32">
        <f t="shared" ref="L335:L372" si="80">(K335/E335)*100</f>
        <v>100</v>
      </c>
      <c r="M335" s="180">
        <v>0</v>
      </c>
      <c r="N335" s="159">
        <v>0</v>
      </c>
    </row>
    <row r="336" spans="2:14" ht="19.149999999999999" hidden="1" customHeight="1" outlineLevel="2" x14ac:dyDescent="0.25">
      <c r="B336" s="111" t="s">
        <v>102</v>
      </c>
      <c r="C336" s="112">
        <v>2</v>
      </c>
      <c r="D336" s="108">
        <v>503</v>
      </c>
      <c r="E336" s="108">
        <f>G336+H336</f>
        <v>512</v>
      </c>
      <c r="F336" s="108" t="s">
        <v>73</v>
      </c>
      <c r="G336" s="108">
        <v>503</v>
      </c>
      <c r="H336" s="108">
        <v>9</v>
      </c>
      <c r="I336" s="108">
        <v>465</v>
      </c>
      <c r="J336" s="108">
        <f>(I336/G336)*100</f>
        <v>92.445328031809154</v>
      </c>
      <c r="K336" s="108">
        <v>393</v>
      </c>
      <c r="L336" s="32">
        <f t="shared" si="80"/>
        <v>76.7578125</v>
      </c>
      <c r="M336" s="180">
        <v>0</v>
      </c>
      <c r="N336" s="159">
        <v>0</v>
      </c>
    </row>
    <row r="337" spans="2:14" ht="19.149999999999999" hidden="1" customHeight="1" outlineLevel="2" x14ac:dyDescent="0.25">
      <c r="B337" s="111" t="s">
        <v>102</v>
      </c>
      <c r="C337" s="112">
        <v>3</v>
      </c>
      <c r="D337" s="108">
        <v>516</v>
      </c>
      <c r="E337" s="108">
        <f t="shared" ref="E337" si="81">G337+H337</f>
        <v>516</v>
      </c>
      <c r="F337" s="108" t="s">
        <v>73</v>
      </c>
      <c r="G337" s="108">
        <v>516</v>
      </c>
      <c r="H337" s="108">
        <v>0</v>
      </c>
      <c r="I337" s="108">
        <v>516</v>
      </c>
      <c r="J337" s="108">
        <f t="shared" ref="J337" si="82">(I337/G337)*100</f>
        <v>100</v>
      </c>
      <c r="K337" s="108">
        <v>516</v>
      </c>
      <c r="L337" s="32">
        <f t="shared" si="80"/>
        <v>100</v>
      </c>
      <c r="M337" s="180">
        <v>0</v>
      </c>
      <c r="N337" s="159">
        <v>10</v>
      </c>
    </row>
    <row r="338" spans="2:14" ht="19.149999999999999" hidden="1" customHeight="1" outlineLevel="2" x14ac:dyDescent="0.25">
      <c r="B338" s="111" t="s">
        <v>102</v>
      </c>
      <c r="C338" s="112" t="s">
        <v>14</v>
      </c>
      <c r="D338" s="104"/>
      <c r="E338" s="104"/>
      <c r="F338" s="104"/>
      <c r="G338" s="104"/>
      <c r="H338" s="104"/>
      <c r="I338" s="104"/>
      <c r="J338" s="104"/>
      <c r="K338" s="104"/>
      <c r="L338" s="32"/>
      <c r="M338" s="181"/>
      <c r="N338" s="105"/>
    </row>
    <row r="339" spans="2:14" ht="19.149999999999999" customHeight="1" outlineLevel="1" collapsed="1" x14ac:dyDescent="0.25">
      <c r="B339" s="113" t="s">
        <v>102</v>
      </c>
      <c r="C339" s="150"/>
      <c r="D339" s="242">
        <f>SUM(D335:D338)</f>
        <v>1534</v>
      </c>
      <c r="E339" s="242">
        <f t="shared" ref="E339:N339" si="83">SUM(E335:E338)</f>
        <v>1554</v>
      </c>
      <c r="F339" s="242">
        <f t="shared" si="83"/>
        <v>0</v>
      </c>
      <c r="G339" s="242">
        <f t="shared" si="83"/>
        <v>1534</v>
      </c>
      <c r="H339" s="242">
        <f t="shared" si="83"/>
        <v>20</v>
      </c>
      <c r="I339" s="242">
        <f t="shared" si="83"/>
        <v>1496</v>
      </c>
      <c r="J339" s="242">
        <f>SUM(J335:J338)/3</f>
        <v>97.481776010603042</v>
      </c>
      <c r="K339" s="242">
        <f t="shared" si="83"/>
        <v>1435</v>
      </c>
      <c r="L339" s="242">
        <f>SUM(L335:L338)/3</f>
        <v>92.252604166666671</v>
      </c>
      <c r="M339" s="242">
        <f t="shared" si="83"/>
        <v>0</v>
      </c>
      <c r="N339" s="246">
        <f t="shared" si="83"/>
        <v>10</v>
      </c>
    </row>
    <row r="340" spans="2:14" ht="19.149999999999999" hidden="1" customHeight="1" outlineLevel="2" x14ac:dyDescent="0.25">
      <c r="B340" s="111" t="s">
        <v>103</v>
      </c>
      <c r="C340" s="112">
        <v>1</v>
      </c>
      <c r="D340" s="108">
        <v>494</v>
      </c>
      <c r="E340" s="108">
        <f>G340+H340</f>
        <v>512</v>
      </c>
      <c r="F340" s="108" t="s">
        <v>72</v>
      </c>
      <c r="G340" s="108">
        <v>494</v>
      </c>
      <c r="H340" s="108">
        <v>18</v>
      </c>
      <c r="I340" s="108">
        <v>474</v>
      </c>
      <c r="J340" s="108">
        <f>(I340/G340)*100</f>
        <v>95.951417004048579</v>
      </c>
      <c r="K340" s="108">
        <v>466</v>
      </c>
      <c r="L340" s="32">
        <f t="shared" si="80"/>
        <v>91.015625</v>
      </c>
      <c r="M340" s="180">
        <v>0</v>
      </c>
      <c r="N340" s="159">
        <v>59</v>
      </c>
    </row>
    <row r="341" spans="2:14" ht="19.149999999999999" hidden="1" customHeight="1" outlineLevel="2" x14ac:dyDescent="0.25">
      <c r="B341" s="111" t="s">
        <v>103</v>
      </c>
      <c r="C341" s="112">
        <v>2</v>
      </c>
      <c r="D341" s="108">
        <v>485</v>
      </c>
      <c r="E341" s="108">
        <f>G341+H341</f>
        <v>496</v>
      </c>
      <c r="F341" s="108" t="s">
        <v>72</v>
      </c>
      <c r="G341" s="108">
        <v>485</v>
      </c>
      <c r="H341" s="108">
        <v>11</v>
      </c>
      <c r="I341" s="108">
        <v>485</v>
      </c>
      <c r="J341" s="108">
        <f>(I341/G341)*100</f>
        <v>100</v>
      </c>
      <c r="K341" s="108">
        <v>422</v>
      </c>
      <c r="L341" s="32">
        <f t="shared" si="80"/>
        <v>85.08064516129032</v>
      </c>
      <c r="M341" s="180">
        <v>250</v>
      </c>
      <c r="N341" s="159">
        <v>100</v>
      </c>
    </row>
    <row r="342" spans="2:14" ht="19.149999999999999" hidden="1" customHeight="1" outlineLevel="2" x14ac:dyDescent="0.25">
      <c r="B342" s="111" t="s">
        <v>103</v>
      </c>
      <c r="C342" s="112">
        <v>3</v>
      </c>
      <c r="D342" s="108">
        <v>456</v>
      </c>
      <c r="E342" s="108">
        <f t="shared" ref="E342:E359" si="84">G342+H342</f>
        <v>466</v>
      </c>
      <c r="F342" s="108" t="s">
        <v>72</v>
      </c>
      <c r="G342" s="108">
        <v>456</v>
      </c>
      <c r="H342" s="108">
        <v>10</v>
      </c>
      <c r="I342" s="108">
        <v>456</v>
      </c>
      <c r="J342" s="108">
        <f t="shared" ref="J342:J359" si="85">(I342/G342)*100</f>
        <v>100</v>
      </c>
      <c r="K342" s="108">
        <v>460</v>
      </c>
      <c r="L342" s="32">
        <f t="shared" si="80"/>
        <v>98.712446351931334</v>
      </c>
      <c r="M342" s="180">
        <v>56</v>
      </c>
      <c r="N342" s="159">
        <v>261</v>
      </c>
    </row>
    <row r="343" spans="2:14" ht="19.149999999999999" hidden="1" customHeight="1" outlineLevel="2" x14ac:dyDescent="0.25">
      <c r="B343" s="111" t="s">
        <v>103</v>
      </c>
      <c r="C343" s="112">
        <v>4</v>
      </c>
      <c r="D343" s="108">
        <v>537</v>
      </c>
      <c r="E343" s="108">
        <f t="shared" si="84"/>
        <v>548</v>
      </c>
      <c r="F343" s="108" t="s">
        <v>72</v>
      </c>
      <c r="G343" s="108">
        <v>537</v>
      </c>
      <c r="H343" s="108">
        <v>11</v>
      </c>
      <c r="I343" s="108">
        <v>391</v>
      </c>
      <c r="J343" s="108">
        <f t="shared" si="85"/>
        <v>72.811918063314707</v>
      </c>
      <c r="K343" s="108">
        <v>402</v>
      </c>
      <c r="L343" s="32">
        <f t="shared" si="80"/>
        <v>73.357664233576642</v>
      </c>
      <c r="M343" s="180">
        <v>0</v>
      </c>
      <c r="N343" s="159">
        <v>0</v>
      </c>
    </row>
    <row r="344" spans="2:14" ht="19.149999999999999" hidden="1" customHeight="1" outlineLevel="2" x14ac:dyDescent="0.25">
      <c r="B344" s="111" t="s">
        <v>103</v>
      </c>
      <c r="C344" s="112">
        <v>5</v>
      </c>
      <c r="D344" s="108">
        <v>438</v>
      </c>
      <c r="E344" s="108">
        <f t="shared" si="84"/>
        <v>447</v>
      </c>
      <c r="F344" s="108" t="s">
        <v>145</v>
      </c>
      <c r="G344" s="108">
        <v>438</v>
      </c>
      <c r="H344" s="108">
        <v>9</v>
      </c>
      <c r="I344" s="108">
        <v>375</v>
      </c>
      <c r="J344" s="108">
        <f t="shared" si="85"/>
        <v>85.61643835616438</v>
      </c>
      <c r="K344" s="108">
        <v>382</v>
      </c>
      <c r="L344" s="32">
        <f t="shared" si="80"/>
        <v>85.458612975391503</v>
      </c>
      <c r="M344" s="180">
        <v>0</v>
      </c>
      <c r="N344" s="159">
        <v>175</v>
      </c>
    </row>
    <row r="345" spans="2:14" ht="19.149999999999999" hidden="1" customHeight="1" outlineLevel="2" x14ac:dyDescent="0.25">
      <c r="B345" s="111" t="s">
        <v>103</v>
      </c>
      <c r="C345" s="112">
        <v>6</v>
      </c>
      <c r="D345" s="108">
        <v>541</v>
      </c>
      <c r="E345" s="108">
        <f t="shared" si="84"/>
        <v>561</v>
      </c>
      <c r="F345" s="108" t="s">
        <v>73</v>
      </c>
      <c r="G345" s="108">
        <v>541</v>
      </c>
      <c r="H345" s="108">
        <v>20</v>
      </c>
      <c r="I345" s="108">
        <v>490</v>
      </c>
      <c r="J345" s="108">
        <f t="shared" si="85"/>
        <v>90.573012939001856</v>
      </c>
      <c r="K345" s="108">
        <v>510</v>
      </c>
      <c r="L345" s="32">
        <f t="shared" si="80"/>
        <v>90.909090909090907</v>
      </c>
      <c r="M345" s="180">
        <v>0</v>
      </c>
      <c r="N345" s="159">
        <v>129</v>
      </c>
    </row>
    <row r="346" spans="2:14" ht="19.149999999999999" hidden="1" customHeight="1" outlineLevel="2" x14ac:dyDescent="0.25">
      <c r="B346" s="111" t="s">
        <v>103</v>
      </c>
      <c r="C346" s="112">
        <v>7</v>
      </c>
      <c r="D346" s="108">
        <v>549</v>
      </c>
      <c r="E346" s="108">
        <f t="shared" si="84"/>
        <v>561</v>
      </c>
      <c r="F346" s="108" t="s">
        <v>146</v>
      </c>
      <c r="G346" s="108">
        <v>549</v>
      </c>
      <c r="H346" s="108">
        <v>12</v>
      </c>
      <c r="I346" s="108">
        <v>549</v>
      </c>
      <c r="J346" s="108">
        <f t="shared" si="85"/>
        <v>100</v>
      </c>
      <c r="K346" s="108">
        <v>561</v>
      </c>
      <c r="L346" s="32">
        <f t="shared" si="80"/>
        <v>100</v>
      </c>
      <c r="M346" s="180">
        <v>0</v>
      </c>
      <c r="N346" s="159">
        <v>220</v>
      </c>
    </row>
    <row r="347" spans="2:14" ht="19.149999999999999" hidden="1" customHeight="1" outlineLevel="2" x14ac:dyDescent="0.25">
      <c r="B347" s="111" t="s">
        <v>103</v>
      </c>
      <c r="C347" s="112">
        <v>8</v>
      </c>
      <c r="D347" s="108">
        <v>585</v>
      </c>
      <c r="E347" s="108">
        <f t="shared" si="84"/>
        <v>585</v>
      </c>
      <c r="F347" s="108" t="s">
        <v>72</v>
      </c>
      <c r="G347" s="108">
        <v>585</v>
      </c>
      <c r="H347" s="108">
        <v>0</v>
      </c>
      <c r="I347" s="108">
        <v>582</v>
      </c>
      <c r="J347" s="108">
        <f t="shared" si="85"/>
        <v>99.487179487179489</v>
      </c>
      <c r="K347" s="108">
        <v>582</v>
      </c>
      <c r="L347" s="32">
        <f t="shared" si="80"/>
        <v>99.487179487179489</v>
      </c>
      <c r="M347" s="180">
        <v>400</v>
      </c>
      <c r="N347" s="159">
        <v>0</v>
      </c>
    </row>
    <row r="348" spans="2:14" ht="19.149999999999999" hidden="1" customHeight="1" outlineLevel="2" x14ac:dyDescent="0.25">
      <c r="B348" s="111" t="s">
        <v>103</v>
      </c>
      <c r="C348" s="112">
        <v>9</v>
      </c>
      <c r="D348" s="108">
        <v>473</v>
      </c>
      <c r="E348" s="108">
        <f t="shared" si="84"/>
        <v>483</v>
      </c>
      <c r="F348" s="108" t="s">
        <v>72</v>
      </c>
      <c r="G348" s="108">
        <v>473</v>
      </c>
      <c r="H348" s="108">
        <v>10</v>
      </c>
      <c r="I348" s="108">
        <v>468</v>
      </c>
      <c r="J348" s="108">
        <f t="shared" si="85"/>
        <v>98.942917547568712</v>
      </c>
      <c r="K348" s="108">
        <v>478</v>
      </c>
      <c r="L348" s="32">
        <f t="shared" si="80"/>
        <v>98.9648033126294</v>
      </c>
      <c r="M348" s="180">
        <v>0</v>
      </c>
      <c r="N348" s="159">
        <v>0</v>
      </c>
    </row>
    <row r="349" spans="2:14" ht="19.149999999999999" hidden="1" customHeight="1" outlineLevel="2" x14ac:dyDescent="0.25">
      <c r="B349" s="111" t="s">
        <v>103</v>
      </c>
      <c r="C349" s="112">
        <v>10</v>
      </c>
      <c r="D349" s="108">
        <v>560</v>
      </c>
      <c r="E349" s="108">
        <f t="shared" si="84"/>
        <v>571</v>
      </c>
      <c r="F349" s="108" t="s">
        <v>72</v>
      </c>
      <c r="G349" s="108">
        <v>560</v>
      </c>
      <c r="H349" s="108">
        <v>11</v>
      </c>
      <c r="I349" s="108">
        <v>506</v>
      </c>
      <c r="J349" s="108">
        <f t="shared" si="85"/>
        <v>90.357142857142861</v>
      </c>
      <c r="K349" s="108">
        <v>517</v>
      </c>
      <c r="L349" s="32">
        <f t="shared" si="80"/>
        <v>90.542907180385285</v>
      </c>
      <c r="M349" s="180">
        <v>0</v>
      </c>
      <c r="N349" s="159">
        <v>0</v>
      </c>
    </row>
    <row r="350" spans="2:14" ht="19.149999999999999" hidden="1" customHeight="1" outlineLevel="2" x14ac:dyDescent="0.25">
      <c r="B350" s="111" t="s">
        <v>103</v>
      </c>
      <c r="C350" s="112">
        <v>11</v>
      </c>
      <c r="D350" s="108">
        <v>566</v>
      </c>
      <c r="E350" s="108">
        <f t="shared" si="84"/>
        <v>598</v>
      </c>
      <c r="F350" s="108" t="s">
        <v>73</v>
      </c>
      <c r="G350" s="108">
        <v>566</v>
      </c>
      <c r="H350" s="108">
        <v>32</v>
      </c>
      <c r="I350" s="108">
        <v>524</v>
      </c>
      <c r="J350" s="108">
        <f t="shared" si="85"/>
        <v>92.579505300353361</v>
      </c>
      <c r="K350" s="108">
        <v>117</v>
      </c>
      <c r="L350" s="32">
        <f t="shared" si="80"/>
        <v>19.565217391304348</v>
      </c>
      <c r="M350" s="180">
        <v>58</v>
      </c>
      <c r="N350" s="159">
        <v>0</v>
      </c>
    </row>
    <row r="351" spans="2:14" ht="19.149999999999999" hidden="1" customHeight="1" outlineLevel="2" x14ac:dyDescent="0.25">
      <c r="B351" s="111" t="s">
        <v>103</v>
      </c>
      <c r="C351" s="112">
        <v>12</v>
      </c>
      <c r="D351" s="108">
        <v>613</v>
      </c>
      <c r="E351" s="108">
        <f t="shared" si="84"/>
        <v>632</v>
      </c>
      <c r="F351" s="108" t="s">
        <v>147</v>
      </c>
      <c r="G351" s="108">
        <v>613</v>
      </c>
      <c r="H351" s="108">
        <v>19</v>
      </c>
      <c r="I351" s="108">
        <v>431</v>
      </c>
      <c r="J351" s="108">
        <f t="shared" si="85"/>
        <v>70.309951060358884</v>
      </c>
      <c r="K351" s="108">
        <v>176</v>
      </c>
      <c r="L351" s="32">
        <f t="shared" si="80"/>
        <v>27.848101265822784</v>
      </c>
      <c r="M351" s="180">
        <v>0</v>
      </c>
      <c r="N351" s="159">
        <v>0</v>
      </c>
    </row>
    <row r="352" spans="2:14" ht="19.149999999999999" hidden="1" customHeight="1" outlineLevel="2" x14ac:dyDescent="0.25">
      <c r="B352" s="111" t="s">
        <v>103</v>
      </c>
      <c r="C352" s="112">
        <v>13</v>
      </c>
      <c r="D352" s="108">
        <v>566</v>
      </c>
      <c r="E352" s="108">
        <f t="shared" si="84"/>
        <v>583</v>
      </c>
      <c r="F352" s="108" t="s">
        <v>73</v>
      </c>
      <c r="G352" s="108">
        <v>566</v>
      </c>
      <c r="H352" s="108">
        <v>17</v>
      </c>
      <c r="I352" s="108">
        <v>535</v>
      </c>
      <c r="J352" s="108">
        <f t="shared" si="85"/>
        <v>94.522968197879862</v>
      </c>
      <c r="K352" s="108">
        <v>451</v>
      </c>
      <c r="L352" s="32">
        <f t="shared" si="80"/>
        <v>77.358490566037744</v>
      </c>
      <c r="M352" s="180">
        <v>0</v>
      </c>
      <c r="N352" s="159">
        <v>0</v>
      </c>
    </row>
    <row r="353" spans="2:14" ht="19.149999999999999" hidden="1" customHeight="1" outlineLevel="2" x14ac:dyDescent="0.25">
      <c r="B353" s="111" t="s">
        <v>103</v>
      </c>
      <c r="C353" s="112">
        <v>14</v>
      </c>
      <c r="D353" s="108">
        <v>548</v>
      </c>
      <c r="E353" s="108">
        <f t="shared" si="84"/>
        <v>589</v>
      </c>
      <c r="F353" s="108" t="s">
        <v>73</v>
      </c>
      <c r="G353" s="108">
        <v>548</v>
      </c>
      <c r="H353" s="108">
        <v>41</v>
      </c>
      <c r="I353" s="108">
        <v>494</v>
      </c>
      <c r="J353" s="108">
        <f t="shared" si="85"/>
        <v>90.145985401459853</v>
      </c>
      <c r="K353" s="108">
        <v>415</v>
      </c>
      <c r="L353" s="32">
        <f t="shared" si="80"/>
        <v>70.458404074702884</v>
      </c>
      <c r="M353" s="180">
        <v>0</v>
      </c>
      <c r="N353" s="159">
        <v>352</v>
      </c>
    </row>
    <row r="354" spans="2:14" ht="19.149999999999999" hidden="1" customHeight="1" outlineLevel="2" x14ac:dyDescent="0.25">
      <c r="B354" s="111" t="s">
        <v>103</v>
      </c>
      <c r="C354" s="112">
        <v>15</v>
      </c>
      <c r="D354" s="108">
        <v>521</v>
      </c>
      <c r="E354" s="108">
        <f t="shared" si="84"/>
        <v>535</v>
      </c>
      <c r="F354" s="108" t="s">
        <v>148</v>
      </c>
      <c r="G354" s="108">
        <v>521</v>
      </c>
      <c r="H354" s="108">
        <v>14</v>
      </c>
      <c r="I354" s="108">
        <v>367</v>
      </c>
      <c r="J354" s="108">
        <f t="shared" si="85"/>
        <v>70.44145873320538</v>
      </c>
      <c r="K354" s="108">
        <v>381</v>
      </c>
      <c r="L354" s="32">
        <f t="shared" si="80"/>
        <v>71.214953271028037</v>
      </c>
      <c r="M354" s="180">
        <v>0</v>
      </c>
      <c r="N354" s="159">
        <v>0</v>
      </c>
    </row>
    <row r="355" spans="2:14" ht="19.149999999999999" hidden="1" customHeight="1" outlineLevel="2" x14ac:dyDescent="0.25">
      <c r="B355" s="111" t="s">
        <v>103</v>
      </c>
      <c r="C355" s="112">
        <v>16</v>
      </c>
      <c r="D355" s="108">
        <v>534</v>
      </c>
      <c r="E355" s="108">
        <f t="shared" si="84"/>
        <v>545</v>
      </c>
      <c r="F355" s="108" t="s">
        <v>72</v>
      </c>
      <c r="G355" s="108">
        <v>534</v>
      </c>
      <c r="H355" s="108">
        <v>11</v>
      </c>
      <c r="I355" s="108">
        <v>471</v>
      </c>
      <c r="J355" s="108">
        <f t="shared" si="85"/>
        <v>88.202247191011239</v>
      </c>
      <c r="K355" s="108">
        <v>482</v>
      </c>
      <c r="L355" s="32">
        <f t="shared" si="80"/>
        <v>88.440366972477065</v>
      </c>
      <c r="M355" s="180">
        <v>100</v>
      </c>
      <c r="N355" s="159">
        <v>0</v>
      </c>
    </row>
    <row r="356" spans="2:14" ht="19.149999999999999" hidden="1" customHeight="1" outlineLevel="2" x14ac:dyDescent="0.25">
      <c r="B356" s="111" t="s">
        <v>103</v>
      </c>
      <c r="C356" s="112">
        <v>17</v>
      </c>
      <c r="D356" s="108">
        <v>537</v>
      </c>
      <c r="E356" s="108">
        <f t="shared" si="84"/>
        <v>565</v>
      </c>
      <c r="F356" s="108">
        <v>537</v>
      </c>
      <c r="G356" s="108">
        <v>537</v>
      </c>
      <c r="H356" s="108">
        <v>28</v>
      </c>
      <c r="I356" s="108">
        <v>530</v>
      </c>
      <c r="J356" s="108">
        <f t="shared" si="85"/>
        <v>98.696461824953445</v>
      </c>
      <c r="K356" s="108">
        <v>315</v>
      </c>
      <c r="L356" s="32">
        <f t="shared" si="80"/>
        <v>55.752212389380531</v>
      </c>
      <c r="M356" s="180">
        <v>0</v>
      </c>
      <c r="N356" s="159">
        <v>0</v>
      </c>
    </row>
    <row r="357" spans="2:14" ht="19.149999999999999" hidden="1" customHeight="1" outlineLevel="2" x14ac:dyDescent="0.25">
      <c r="B357" s="111" t="s">
        <v>103</v>
      </c>
      <c r="C357" s="112">
        <v>18</v>
      </c>
      <c r="D357" s="108">
        <v>502</v>
      </c>
      <c r="E357" s="108">
        <f t="shared" si="84"/>
        <v>514</v>
      </c>
      <c r="F357" s="108" t="s">
        <v>72</v>
      </c>
      <c r="G357" s="108">
        <v>502</v>
      </c>
      <c r="H357" s="108">
        <v>12</v>
      </c>
      <c r="I357" s="108">
        <v>471</v>
      </c>
      <c r="J357" s="108">
        <f t="shared" si="85"/>
        <v>93.824701195219134</v>
      </c>
      <c r="K357" s="108">
        <v>432</v>
      </c>
      <c r="L357" s="32">
        <f t="shared" si="80"/>
        <v>84.046692607003891</v>
      </c>
      <c r="M357" s="180">
        <v>45</v>
      </c>
      <c r="N357" s="159">
        <v>20</v>
      </c>
    </row>
    <row r="358" spans="2:14" ht="19.149999999999999" hidden="1" customHeight="1" outlineLevel="2" x14ac:dyDescent="0.25">
      <c r="B358" s="111" t="s">
        <v>103</v>
      </c>
      <c r="C358" s="112">
        <v>19</v>
      </c>
      <c r="D358" s="108">
        <v>549</v>
      </c>
      <c r="E358" s="108">
        <f t="shared" si="84"/>
        <v>563</v>
      </c>
      <c r="F358" s="108" t="s">
        <v>72</v>
      </c>
      <c r="G358" s="108">
        <v>549</v>
      </c>
      <c r="H358" s="108">
        <v>14</v>
      </c>
      <c r="I358" s="108">
        <v>450</v>
      </c>
      <c r="J358" s="108">
        <f t="shared" si="85"/>
        <v>81.967213114754102</v>
      </c>
      <c r="K358" s="108">
        <v>464</v>
      </c>
      <c r="L358" s="32">
        <f t="shared" si="80"/>
        <v>82.415630550621671</v>
      </c>
      <c r="M358" s="180">
        <v>18</v>
      </c>
      <c r="N358" s="159">
        <v>0</v>
      </c>
    </row>
    <row r="359" spans="2:14" ht="19.149999999999999" hidden="1" customHeight="1" outlineLevel="2" x14ac:dyDescent="0.25">
      <c r="B359" s="111" t="s">
        <v>103</v>
      </c>
      <c r="C359" s="112">
        <v>20</v>
      </c>
      <c r="D359" s="108">
        <v>541</v>
      </c>
      <c r="E359" s="108">
        <f t="shared" si="84"/>
        <v>575</v>
      </c>
      <c r="F359" s="108" t="s">
        <v>73</v>
      </c>
      <c r="G359" s="108">
        <v>541</v>
      </c>
      <c r="H359" s="108">
        <v>34</v>
      </c>
      <c r="I359" s="108">
        <v>449</v>
      </c>
      <c r="J359" s="108">
        <f t="shared" si="85"/>
        <v>82.994454713493525</v>
      </c>
      <c r="K359" s="108">
        <v>432</v>
      </c>
      <c r="L359" s="32">
        <f t="shared" si="80"/>
        <v>75.130434782608688</v>
      </c>
      <c r="M359" s="180">
        <v>0</v>
      </c>
      <c r="N359" s="159">
        <v>66</v>
      </c>
    </row>
    <row r="360" spans="2:14" ht="19.149999999999999" hidden="1" customHeight="1" outlineLevel="2" x14ac:dyDescent="0.25">
      <c r="B360" s="111" t="s">
        <v>103</v>
      </c>
      <c r="C360" s="112" t="s">
        <v>14</v>
      </c>
      <c r="D360" s="104"/>
      <c r="E360" s="104">
        <f>G360+H360</f>
        <v>11</v>
      </c>
      <c r="F360" s="104"/>
      <c r="G360" s="104"/>
      <c r="H360" s="104">
        <v>11</v>
      </c>
      <c r="I360" s="104"/>
      <c r="J360" s="104"/>
      <c r="K360" s="104">
        <v>11</v>
      </c>
      <c r="L360" s="32"/>
      <c r="M360" s="181"/>
      <c r="N360" s="105"/>
    </row>
    <row r="361" spans="2:14" ht="19.149999999999999" customHeight="1" outlineLevel="1" collapsed="1" x14ac:dyDescent="0.25">
      <c r="B361" s="113" t="s">
        <v>103</v>
      </c>
      <c r="C361" s="150"/>
      <c r="D361" s="242">
        <f>SUM(D340:D360)</f>
        <v>10595</v>
      </c>
      <c r="E361" s="242">
        <f t="shared" ref="E361:N361" si="86">SUM(E340:E360)</f>
        <v>10940</v>
      </c>
      <c r="F361" s="242">
        <f t="shared" si="86"/>
        <v>537</v>
      </c>
      <c r="G361" s="242">
        <f t="shared" si="86"/>
        <v>10595</v>
      </c>
      <c r="H361" s="242">
        <f t="shared" si="86"/>
        <v>345</v>
      </c>
      <c r="I361" s="242">
        <f t="shared" si="86"/>
        <v>9498</v>
      </c>
      <c r="J361" s="242">
        <f>SUM(J340:J360)/20</f>
        <v>89.871248649355465</v>
      </c>
      <c r="K361" s="242">
        <f t="shared" si="86"/>
        <v>8456</v>
      </c>
      <c r="L361" s="242">
        <f>SUM(L340:L360)/20</f>
        <v>78.287973924123122</v>
      </c>
      <c r="M361" s="242">
        <f t="shared" si="86"/>
        <v>927</v>
      </c>
      <c r="N361" s="246">
        <f t="shared" si="86"/>
        <v>1382</v>
      </c>
    </row>
    <row r="362" spans="2:14" ht="19.149999999999999" hidden="1" customHeight="1" outlineLevel="2" x14ac:dyDescent="0.25">
      <c r="B362" s="111" t="s">
        <v>104</v>
      </c>
      <c r="C362" s="112">
        <v>1</v>
      </c>
      <c r="D362" s="108">
        <v>495</v>
      </c>
      <c r="E362" s="108">
        <f>G362+H362</f>
        <v>505</v>
      </c>
      <c r="F362" s="108" t="s">
        <v>72</v>
      </c>
      <c r="G362" s="108">
        <v>495</v>
      </c>
      <c r="H362" s="108">
        <v>10</v>
      </c>
      <c r="I362" s="108">
        <v>345</v>
      </c>
      <c r="J362" s="108">
        <f>(I362/G362)*100</f>
        <v>69.696969696969703</v>
      </c>
      <c r="K362" s="108">
        <v>345</v>
      </c>
      <c r="L362" s="32">
        <f t="shared" si="80"/>
        <v>68.316831683168317</v>
      </c>
      <c r="M362" s="180">
        <v>0</v>
      </c>
      <c r="N362" s="159">
        <v>0</v>
      </c>
    </row>
    <row r="363" spans="2:14" ht="19.149999999999999" hidden="1" customHeight="1" outlineLevel="2" x14ac:dyDescent="0.25">
      <c r="B363" s="111" t="s">
        <v>104</v>
      </c>
      <c r="C363" s="112">
        <v>2</v>
      </c>
      <c r="D363" s="108">
        <v>496</v>
      </c>
      <c r="E363" s="108">
        <f>G363+H363</f>
        <v>506</v>
      </c>
      <c r="F363" s="108" t="s">
        <v>72</v>
      </c>
      <c r="G363" s="108">
        <v>496</v>
      </c>
      <c r="H363" s="108">
        <v>10</v>
      </c>
      <c r="I363" s="108">
        <v>429</v>
      </c>
      <c r="J363" s="108">
        <f>(I363/G363)*100</f>
        <v>86.491935483870961</v>
      </c>
      <c r="K363" s="108">
        <v>411</v>
      </c>
      <c r="L363" s="32">
        <f t="shared" si="80"/>
        <v>81.22529644268775</v>
      </c>
      <c r="M363" s="180">
        <v>19</v>
      </c>
      <c r="N363" s="159">
        <v>0</v>
      </c>
    </row>
    <row r="364" spans="2:14" ht="19.149999999999999" hidden="1" customHeight="1" outlineLevel="2" x14ac:dyDescent="0.25">
      <c r="B364" s="111" t="s">
        <v>104</v>
      </c>
      <c r="C364" s="112">
        <v>3</v>
      </c>
      <c r="D364" s="108">
        <v>585</v>
      </c>
      <c r="E364" s="108">
        <f t="shared" ref="E364:E366" si="87">G364+H364</f>
        <v>585</v>
      </c>
      <c r="F364" s="108" t="s">
        <v>73</v>
      </c>
      <c r="G364" s="108">
        <v>585</v>
      </c>
      <c r="H364" s="108">
        <v>0</v>
      </c>
      <c r="I364" s="108">
        <v>320</v>
      </c>
      <c r="J364" s="108">
        <f t="shared" ref="J364:J366" si="88">(I364/G364)*100</f>
        <v>54.700854700854705</v>
      </c>
      <c r="K364" s="108">
        <v>0</v>
      </c>
      <c r="L364" s="32">
        <f t="shared" si="80"/>
        <v>0</v>
      </c>
      <c r="M364" s="180">
        <v>0</v>
      </c>
      <c r="N364" s="159">
        <v>0</v>
      </c>
    </row>
    <row r="365" spans="2:14" ht="19.149999999999999" hidden="1" customHeight="1" outlineLevel="2" x14ac:dyDescent="0.25">
      <c r="B365" s="111" t="s">
        <v>104</v>
      </c>
      <c r="C365" s="112">
        <v>4</v>
      </c>
      <c r="D365" s="108">
        <v>584</v>
      </c>
      <c r="E365" s="108">
        <f t="shared" si="87"/>
        <v>591</v>
      </c>
      <c r="F365" s="108" t="s">
        <v>72</v>
      </c>
      <c r="G365" s="108">
        <v>584</v>
      </c>
      <c r="H365" s="108">
        <v>7</v>
      </c>
      <c r="I365" s="108">
        <v>369</v>
      </c>
      <c r="J365" s="108">
        <f t="shared" si="88"/>
        <v>63.184931506849317</v>
      </c>
      <c r="K365" s="108">
        <v>347</v>
      </c>
      <c r="L365" s="32">
        <f t="shared" si="80"/>
        <v>58.714043993231812</v>
      </c>
      <c r="M365" s="180">
        <v>17</v>
      </c>
      <c r="N365" s="159">
        <v>0</v>
      </c>
    </row>
    <row r="366" spans="2:14" ht="19.149999999999999" hidden="1" customHeight="1" outlineLevel="2" x14ac:dyDescent="0.25">
      <c r="B366" s="111" t="s">
        <v>104</v>
      </c>
      <c r="C366" s="112">
        <v>5</v>
      </c>
      <c r="D366" s="108">
        <v>506</v>
      </c>
      <c r="E366" s="108">
        <f t="shared" si="87"/>
        <v>506</v>
      </c>
      <c r="F366" s="108" t="s">
        <v>72</v>
      </c>
      <c r="G366" s="108">
        <v>506</v>
      </c>
      <c r="H366" s="108">
        <v>0</v>
      </c>
      <c r="I366" s="108">
        <v>285</v>
      </c>
      <c r="J366" s="108">
        <f t="shared" si="88"/>
        <v>56.324110671936758</v>
      </c>
      <c r="K366" s="108">
        <v>285</v>
      </c>
      <c r="L366" s="32">
        <f t="shared" si="80"/>
        <v>56.324110671936758</v>
      </c>
      <c r="M366" s="180">
        <v>235</v>
      </c>
      <c r="N366" s="159">
        <v>150</v>
      </c>
    </row>
    <row r="367" spans="2:14" ht="19.149999999999999" hidden="1" customHeight="1" outlineLevel="2" x14ac:dyDescent="0.25">
      <c r="B367" s="111" t="s">
        <v>104</v>
      </c>
      <c r="C367" s="112" t="s">
        <v>14</v>
      </c>
      <c r="D367" s="104"/>
      <c r="E367" s="104">
        <f>G367+H367</f>
        <v>1</v>
      </c>
      <c r="F367" s="104" t="s">
        <v>72</v>
      </c>
      <c r="G367" s="104"/>
      <c r="H367" s="104">
        <v>1</v>
      </c>
      <c r="I367" s="104"/>
      <c r="J367" s="104"/>
      <c r="K367" s="104">
        <v>1</v>
      </c>
      <c r="L367" s="32"/>
      <c r="M367" s="181"/>
      <c r="N367" s="105"/>
    </row>
    <row r="368" spans="2:14" ht="19.149999999999999" customHeight="1" outlineLevel="1" collapsed="1" x14ac:dyDescent="0.25">
      <c r="B368" s="113" t="s">
        <v>153</v>
      </c>
      <c r="C368" s="150"/>
      <c r="D368" s="242">
        <f>SUM(D362:D367)</f>
        <v>2666</v>
      </c>
      <c r="E368" s="242">
        <f t="shared" ref="E368:N368" si="89">SUM(E362:E367)</f>
        <v>2694</v>
      </c>
      <c r="F368" s="242">
        <f t="shared" si="89"/>
        <v>0</v>
      </c>
      <c r="G368" s="242">
        <f t="shared" si="89"/>
        <v>2666</v>
      </c>
      <c r="H368" s="242">
        <f t="shared" si="89"/>
        <v>28</v>
      </c>
      <c r="I368" s="242">
        <f t="shared" si="89"/>
        <v>1748</v>
      </c>
      <c r="J368" s="242">
        <f>SUM(J362:J367)/5</f>
        <v>66.079760412096292</v>
      </c>
      <c r="K368" s="242">
        <f t="shared" si="89"/>
        <v>1389</v>
      </c>
      <c r="L368" s="242">
        <f>SUM(L362:L367)/5</f>
        <v>52.916056558204922</v>
      </c>
      <c r="M368" s="242">
        <f t="shared" si="89"/>
        <v>271</v>
      </c>
      <c r="N368" s="246">
        <f t="shared" si="89"/>
        <v>150</v>
      </c>
    </row>
    <row r="369" spans="2:14" ht="19.149999999999999" hidden="1" customHeight="1" outlineLevel="2" x14ac:dyDescent="0.25">
      <c r="B369" s="111" t="s">
        <v>105</v>
      </c>
      <c r="C369" s="112">
        <v>1</v>
      </c>
      <c r="D369" s="108">
        <v>578</v>
      </c>
      <c r="E369" s="108">
        <f>G369+H369</f>
        <v>593</v>
      </c>
      <c r="F369" s="108" t="s">
        <v>73</v>
      </c>
      <c r="G369" s="108">
        <v>578</v>
      </c>
      <c r="H369" s="108">
        <v>15</v>
      </c>
      <c r="I369" s="108">
        <v>540</v>
      </c>
      <c r="J369" s="108">
        <f>(I369/G369)*100</f>
        <v>93.425605536332185</v>
      </c>
      <c r="K369" s="108">
        <v>555</v>
      </c>
      <c r="L369" s="32">
        <f t="shared" si="80"/>
        <v>93.591905564924119</v>
      </c>
      <c r="M369" s="180">
        <v>0</v>
      </c>
      <c r="N369" s="159">
        <v>100</v>
      </c>
    </row>
    <row r="370" spans="2:14" ht="19.149999999999999" hidden="1" customHeight="1" outlineLevel="2" x14ac:dyDescent="0.25">
      <c r="B370" s="111" t="s">
        <v>105</v>
      </c>
      <c r="C370" s="112">
        <v>2</v>
      </c>
      <c r="D370" s="108">
        <v>749</v>
      </c>
      <c r="E370" s="108">
        <f>G370+H370</f>
        <v>749</v>
      </c>
      <c r="F370" s="108" t="s">
        <v>72</v>
      </c>
      <c r="G370" s="108">
        <v>749</v>
      </c>
      <c r="H370" s="108">
        <v>0</v>
      </c>
      <c r="I370" s="108">
        <v>749</v>
      </c>
      <c r="J370" s="108">
        <f>(I370/G370)*100</f>
        <v>100</v>
      </c>
      <c r="K370" s="108">
        <v>720</v>
      </c>
      <c r="L370" s="32">
        <f t="shared" si="80"/>
        <v>96.128170894526036</v>
      </c>
      <c r="M370" s="180">
        <v>40</v>
      </c>
      <c r="N370" s="159">
        <v>0</v>
      </c>
    </row>
    <row r="371" spans="2:14" ht="19.149999999999999" hidden="1" customHeight="1" outlineLevel="2" x14ac:dyDescent="0.25">
      <c r="B371" s="111" t="s">
        <v>105</v>
      </c>
      <c r="C371" s="112">
        <v>3</v>
      </c>
      <c r="D371" s="108">
        <v>627</v>
      </c>
      <c r="E371" s="108">
        <f t="shared" ref="E371:E372" si="90">G371+H371</f>
        <v>643</v>
      </c>
      <c r="F371" s="108" t="s">
        <v>72</v>
      </c>
      <c r="G371" s="108">
        <v>627</v>
      </c>
      <c r="H371" s="108">
        <v>16</v>
      </c>
      <c r="I371" s="108">
        <v>556</v>
      </c>
      <c r="J371" s="108">
        <f t="shared" ref="J371:J372" si="91">(I371/G371)*100</f>
        <v>88.676236044657102</v>
      </c>
      <c r="K371" s="108">
        <v>572</v>
      </c>
      <c r="L371" s="32">
        <f t="shared" si="80"/>
        <v>88.958009331259717</v>
      </c>
      <c r="M371" s="180">
        <v>0</v>
      </c>
      <c r="N371" s="159">
        <v>0</v>
      </c>
    </row>
    <row r="372" spans="2:14" ht="19.149999999999999" hidden="1" customHeight="1" outlineLevel="2" x14ac:dyDescent="0.25">
      <c r="B372" s="111" t="s">
        <v>105</v>
      </c>
      <c r="C372" s="112">
        <v>4</v>
      </c>
      <c r="D372" s="108">
        <v>555</v>
      </c>
      <c r="E372" s="108">
        <f t="shared" si="90"/>
        <v>564</v>
      </c>
      <c r="F372" s="108" t="s">
        <v>73</v>
      </c>
      <c r="G372" s="108">
        <v>555</v>
      </c>
      <c r="H372" s="108">
        <v>9</v>
      </c>
      <c r="I372" s="108">
        <v>460</v>
      </c>
      <c r="J372" s="108">
        <f t="shared" si="91"/>
        <v>82.882882882882882</v>
      </c>
      <c r="K372" s="108">
        <v>460</v>
      </c>
      <c r="L372" s="32">
        <f t="shared" si="80"/>
        <v>81.560283687943254</v>
      </c>
      <c r="M372" s="180">
        <v>0</v>
      </c>
      <c r="N372" s="159">
        <v>315</v>
      </c>
    </row>
    <row r="373" spans="2:14" ht="19.149999999999999" hidden="1" customHeight="1" outlineLevel="2" x14ac:dyDescent="0.25">
      <c r="B373" s="111" t="s">
        <v>105</v>
      </c>
      <c r="C373" s="112" t="s">
        <v>14</v>
      </c>
      <c r="D373" s="104"/>
      <c r="E373" s="104"/>
      <c r="F373" s="104"/>
      <c r="G373" s="104"/>
      <c r="H373" s="104"/>
      <c r="I373" s="104"/>
      <c r="J373" s="104"/>
      <c r="K373" s="104">
        <v>602</v>
      </c>
      <c r="L373" s="32"/>
      <c r="M373" s="181"/>
      <c r="N373" s="105"/>
    </row>
    <row r="374" spans="2:14" ht="19.149999999999999" customHeight="1" outlineLevel="1" collapsed="1" thickBot="1" x14ac:dyDescent="0.3">
      <c r="B374" s="121" t="s">
        <v>105</v>
      </c>
      <c r="C374" s="155"/>
      <c r="D374" s="244">
        <f>SUM(D369:D373)</f>
        <v>2509</v>
      </c>
      <c r="E374" s="244">
        <f t="shared" ref="E374:N374" si="92">SUM(E369:E373)</f>
        <v>2549</v>
      </c>
      <c r="F374" s="244">
        <f t="shared" si="92"/>
        <v>0</v>
      </c>
      <c r="G374" s="244">
        <f t="shared" si="92"/>
        <v>2509</v>
      </c>
      <c r="H374" s="244">
        <f t="shared" si="92"/>
        <v>40</v>
      </c>
      <c r="I374" s="244">
        <f t="shared" si="92"/>
        <v>2305</v>
      </c>
      <c r="J374" s="244">
        <f>SUM(J369:J373)/4</f>
        <v>91.246181115968042</v>
      </c>
      <c r="K374" s="244">
        <f t="shared" si="92"/>
        <v>2909</v>
      </c>
      <c r="L374" s="244">
        <f>SUM(L369:L373)/4</f>
        <v>90.059592369663278</v>
      </c>
      <c r="M374" s="244">
        <f t="shared" si="92"/>
        <v>40</v>
      </c>
      <c r="N374" s="249">
        <f t="shared" si="92"/>
        <v>415</v>
      </c>
    </row>
    <row r="375" spans="2:14" s="57" customFormat="1" ht="22.9" customHeight="1" thickTop="1" thickBot="1" x14ac:dyDescent="0.25">
      <c r="B375" s="26" t="s">
        <v>149</v>
      </c>
      <c r="C375" s="56"/>
      <c r="D375" s="37">
        <f t="shared" ref="D375:N375" si="93">SUM(D374,D368,D361,D339,D334,D323,D315,D306,D297,D288,D282,D275,D258,D246,D232,D227,D220,D206,D163,D141,D132,D121,D104,D98,D72,D61,D46,D42,D33,D29,D25,D15)</f>
        <v>156808</v>
      </c>
      <c r="E375" s="37">
        <f t="shared" si="93"/>
        <v>160787</v>
      </c>
      <c r="F375" s="37">
        <f t="shared" si="93"/>
        <v>537</v>
      </c>
      <c r="G375" s="37">
        <f t="shared" si="93"/>
        <v>156808</v>
      </c>
      <c r="H375" s="37">
        <f t="shared" si="93"/>
        <v>3979</v>
      </c>
      <c r="I375" s="37">
        <f t="shared" si="93"/>
        <v>134425</v>
      </c>
      <c r="J375" s="252">
        <f>(J15+J25+J29+J33+J42+J46+J61+J72+J98+J104+J121+J132+J141+J163+J206+J220+J227+J232+J246+J258+J275+J282+J288+J297+J306+J315+J323+J334+J339+J361+J368+J374)/32</f>
        <v>85.311063809003485</v>
      </c>
      <c r="K375" s="37">
        <f t="shared" si="93"/>
        <v>127370</v>
      </c>
      <c r="L375" s="252">
        <f>(L15+L25+L29+L33+L42+L46+L61+L72+L98+L104+L121+L132+L141+L163+L206+L220+L227+L232+L246+L258+L275+L282+L288+L297+L306+L315+L323+L334+L339+L361+L368+L374)/32</f>
        <v>79.072173348906887</v>
      </c>
      <c r="M375" s="37">
        <f t="shared" si="93"/>
        <v>17288</v>
      </c>
      <c r="N375" s="39">
        <f t="shared" si="93"/>
        <v>15553</v>
      </c>
    </row>
    <row r="376" spans="2:14" ht="15.75" thickTop="1" x14ac:dyDescent="0.25"/>
    <row r="377" spans="2:14" x14ac:dyDescent="0.25">
      <c r="H377" s="47"/>
      <c r="J377" s="236">
        <v>263.20400000000001</v>
      </c>
      <c r="K377" s="236">
        <f>K375*J377</f>
        <v>33524293.48</v>
      </c>
      <c r="L377" s="235"/>
    </row>
    <row r="378" spans="2:14" x14ac:dyDescent="0.25">
      <c r="H378" s="47"/>
    </row>
    <row r="379" spans="2:14" s="89" customFormat="1" x14ac:dyDescent="0.25">
      <c r="D379" s="16"/>
      <c r="K379" s="237">
        <f>'F-2 URNAS PRESIDENCIA (2)'!K377+'F-3 URNAS SENADURÍAS (2)'!K377+'F-4 URNAS DIPUTADOS (2)'!K377</f>
        <v>102442944.86</v>
      </c>
      <c r="L379" s="16"/>
    </row>
    <row r="380" spans="2:14" s="89" customFormat="1" x14ac:dyDescent="0.25">
      <c r="D380" s="16"/>
      <c r="L380" s="16"/>
    </row>
    <row r="381" spans="2:14" s="89" customFormat="1" x14ac:dyDescent="0.25">
      <c r="D381" s="16"/>
      <c r="L381" s="16"/>
    </row>
    <row r="382" spans="2:14" s="89" customFormat="1" x14ac:dyDescent="0.25">
      <c r="D382" s="16"/>
      <c r="L382" s="16"/>
    </row>
    <row r="383" spans="2:14" s="89" customFormat="1" x14ac:dyDescent="0.25">
      <c r="D383" s="16"/>
      <c r="L383" s="16"/>
    </row>
    <row r="384" spans="2:14" s="89" customFormat="1" x14ac:dyDescent="0.25">
      <c r="D384" s="16"/>
      <c r="L384" s="16"/>
    </row>
  </sheetData>
  <mergeCells count="17">
    <mergeCell ref="J7:J10"/>
    <mergeCell ref="K7:K10"/>
    <mergeCell ref="E1:N1"/>
    <mergeCell ref="E2:N2"/>
    <mergeCell ref="E3:N3"/>
    <mergeCell ref="E5:G5"/>
    <mergeCell ref="G7:G10"/>
    <mergeCell ref="M7:M10"/>
    <mergeCell ref="N7:N10"/>
    <mergeCell ref="H7:H10"/>
    <mergeCell ref="I7:I10"/>
    <mergeCell ref="L7:L10"/>
    <mergeCell ref="B7:B10"/>
    <mergeCell ref="C7:C10"/>
    <mergeCell ref="D7:D10"/>
    <mergeCell ref="E7:E10"/>
    <mergeCell ref="F7:F8"/>
  </mergeCells>
  <pageMargins left="0.7" right="0.7" top="0.75" bottom="0.75" header="0.3" footer="0.3"/>
  <pageSetup orientation="portrait" r:id="rId1"/>
  <ignoredErrors>
    <ignoredError sqref="E16:E23 E26:E28 E369:E372 E362:E367 E335:E337 E324:E333 E316:E322 E298:E304 E289:E296 E259:E273 E233:E244 E228:E231 E207:E218 E142:E161 E122:E130 E99:E102 E73:E97 E47:E59 E30:E32 E340:E360 E307:E314 E276 E247:E257 E221:E226 E164:E205 E133:E140 E105:E120 E62:E71 E283:E287 E43:E45 E29 E46 E288 E72 E121 E141 E206 E227 E258 E277:E282 E315 E361 E33:E42 E60:E61 E98 E103:E104 E131:E132 E162:E163 E219:E220 E232 E245:E246 E274:E275 E297 E305:E306 E323 E334 E338:E339 E368 E373:E374 J15:J375 L15:L375 K15:K375" formula="1"/>
  </ignoredErrors>
  <drawing r:id="rId2"/>
  <legacyDrawing r:id="rId3"/>
  <oleObjects>
    <mc:AlternateContent xmlns:mc="http://schemas.openxmlformats.org/markup-compatibility/2006">
      <mc:Choice Requires="x14">
        <oleObject progId="CorelDraw.Gráfico.9" shapeId="26625" r:id="rId4">
          <objectPr defaultSize="0" autoPict="0" r:id="rId5">
            <anchor moveWithCells="1" sizeWithCells="1">
              <from>
                <xdr:col>14</xdr:col>
                <xdr:colOff>0</xdr:colOff>
                <xdr:row>1</xdr:row>
                <xdr:rowOff>0</xdr:rowOff>
              </from>
              <to>
                <xdr:col>14</xdr:col>
                <xdr:colOff>0</xdr:colOff>
                <xdr:row>1</xdr:row>
                <xdr:rowOff>0</xdr:rowOff>
              </to>
            </anchor>
          </objectPr>
        </oleObject>
      </mc:Choice>
      <mc:Fallback>
        <oleObject progId="CorelDraw.Gráfico.9" shapeId="26625" r:id="rId4"/>
      </mc:Fallback>
    </mc:AlternateContent>
    <mc:AlternateContent xmlns:mc="http://schemas.openxmlformats.org/markup-compatibility/2006">
      <mc:Choice Requires="x14">
        <oleObject progId="CorelDraw.Gráfico.9" shapeId="26626" r:id="rId6">
          <objectPr defaultSize="0" autoPict="0" r:id="rId5">
            <anchor moveWithCells="1" sizeWithCells="1">
              <from>
                <xdr:col>14</xdr:col>
                <xdr:colOff>0</xdr:colOff>
                <xdr:row>1</xdr:row>
                <xdr:rowOff>0</xdr:rowOff>
              </from>
              <to>
                <xdr:col>14</xdr:col>
                <xdr:colOff>0</xdr:colOff>
                <xdr:row>1</xdr:row>
                <xdr:rowOff>0</xdr:rowOff>
              </to>
            </anchor>
          </objectPr>
        </oleObject>
      </mc:Choice>
      <mc:Fallback>
        <oleObject progId="CorelDraw.Gráfico.9" shapeId="26626" r:id="rId6"/>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92D050"/>
  </sheetPr>
  <dimension ref="B1:J378"/>
  <sheetViews>
    <sheetView showGridLines="0" topLeftCell="A6" zoomScale="60" zoomScaleNormal="60" workbookViewId="0">
      <selection activeCell="O282" sqref="O282"/>
    </sheetView>
  </sheetViews>
  <sheetFormatPr baseColWidth="10" defaultRowHeight="15" outlineLevelRow="2" x14ac:dyDescent="0.25"/>
  <cols>
    <col min="1" max="1" width="3.7109375" customWidth="1"/>
    <col min="2" max="2" width="25.7109375" customWidth="1"/>
    <col min="3" max="3" width="9" hidden="1" customWidth="1"/>
    <col min="4" max="4" width="15.28515625" style="16" customWidth="1"/>
    <col min="5" max="5" width="17.28515625" style="25" customWidth="1"/>
    <col min="6" max="6" width="18.42578125" style="25" customWidth="1"/>
    <col min="7" max="7" width="18.28515625" style="25" customWidth="1"/>
    <col min="8" max="8" width="19.42578125" style="25" customWidth="1"/>
    <col min="9" max="9" width="19" style="25" customWidth="1"/>
    <col min="10" max="10" width="19.140625" style="25" hidden="1" customWidth="1"/>
  </cols>
  <sheetData>
    <row r="1" spans="2:10" ht="15.75" hidden="1" customHeight="1" x14ac:dyDescent="0.25">
      <c r="D1" s="17"/>
      <c r="E1" s="309" t="s">
        <v>9</v>
      </c>
      <c r="F1" s="309"/>
      <c r="G1" s="309"/>
      <c r="H1" s="309"/>
      <c r="I1" s="309"/>
      <c r="J1" s="309"/>
    </row>
    <row r="2" spans="2:10" ht="15" hidden="1" customHeight="1" x14ac:dyDescent="0.25">
      <c r="D2" s="18"/>
      <c r="E2" s="310" t="s">
        <v>44</v>
      </c>
      <c r="F2" s="310"/>
      <c r="G2" s="310"/>
      <c r="H2" s="310"/>
      <c r="I2" s="310"/>
      <c r="J2" s="310"/>
    </row>
    <row r="3" spans="2:10" ht="15" hidden="1" customHeight="1" x14ac:dyDescent="0.25">
      <c r="D3" s="19"/>
      <c r="E3" s="311" t="s">
        <v>18</v>
      </c>
      <c r="F3" s="311"/>
      <c r="G3" s="311"/>
      <c r="H3" s="311"/>
      <c r="I3" s="311"/>
      <c r="J3" s="311"/>
    </row>
    <row r="4" spans="2:10" ht="15" hidden="1" customHeight="1" x14ac:dyDescent="0.25">
      <c r="C4" s="5"/>
      <c r="D4" s="15"/>
      <c r="E4" s="66"/>
      <c r="F4" s="66"/>
      <c r="G4" s="66"/>
      <c r="H4" s="66"/>
      <c r="I4" s="66"/>
      <c r="J4" s="66"/>
    </row>
    <row r="5" spans="2:10" ht="15" hidden="1" customHeight="1" x14ac:dyDescent="0.25">
      <c r="C5" s="308"/>
      <c r="D5" s="308"/>
      <c r="E5" s="315"/>
      <c r="F5" s="315"/>
      <c r="G5" s="315"/>
      <c r="H5" s="67"/>
      <c r="I5" s="68" t="s">
        <v>1</v>
      </c>
      <c r="J5" s="69">
        <v>43349</v>
      </c>
    </row>
    <row r="6" spans="2:10" ht="7.15" customHeight="1" thickBot="1" x14ac:dyDescent="0.3"/>
    <row r="7" spans="2:10" ht="19.899999999999999" customHeight="1" thickTop="1" x14ac:dyDescent="0.25">
      <c r="B7" s="288" t="s">
        <v>75</v>
      </c>
      <c r="C7" s="288" t="s">
        <v>2</v>
      </c>
      <c r="D7" s="291" t="s">
        <v>3</v>
      </c>
      <c r="E7" s="291" t="s">
        <v>20</v>
      </c>
      <c r="F7" s="301" t="s">
        <v>24</v>
      </c>
      <c r="G7" s="301" t="s">
        <v>23</v>
      </c>
      <c r="H7" s="291" t="s">
        <v>21</v>
      </c>
      <c r="I7" s="305" t="s">
        <v>13</v>
      </c>
      <c r="J7" s="312" t="s">
        <v>22</v>
      </c>
    </row>
    <row r="8" spans="2:10" ht="19.899999999999999" customHeight="1" outlineLevel="1" x14ac:dyDescent="0.25">
      <c r="B8" s="289"/>
      <c r="C8" s="289"/>
      <c r="D8" s="292"/>
      <c r="E8" s="292"/>
      <c r="F8" s="302"/>
      <c r="G8" s="302"/>
      <c r="H8" s="292"/>
      <c r="I8" s="306"/>
      <c r="J8" s="313"/>
    </row>
    <row r="9" spans="2:10" ht="19.899999999999999" customHeight="1" outlineLevel="1" x14ac:dyDescent="0.25">
      <c r="B9" s="289"/>
      <c r="C9" s="289"/>
      <c r="D9" s="292"/>
      <c r="E9" s="292"/>
      <c r="F9" s="302"/>
      <c r="G9" s="302"/>
      <c r="H9" s="292"/>
      <c r="I9" s="306"/>
      <c r="J9" s="313"/>
    </row>
    <row r="10" spans="2:10" ht="13.9" customHeight="1" outlineLevel="1" thickBot="1" x14ac:dyDescent="0.3">
      <c r="B10" s="290"/>
      <c r="C10" s="290"/>
      <c r="D10" s="293"/>
      <c r="E10" s="293"/>
      <c r="F10" s="303"/>
      <c r="G10" s="303"/>
      <c r="H10" s="293"/>
      <c r="I10" s="307"/>
      <c r="J10" s="314"/>
    </row>
    <row r="11" spans="2:10" s="192" customFormat="1" ht="19.149999999999999" hidden="1" customHeight="1" outlineLevel="2" thickTop="1" x14ac:dyDescent="0.25">
      <c r="B11" s="133" t="s">
        <v>106</v>
      </c>
      <c r="C11" s="134">
        <v>1</v>
      </c>
      <c r="D11" s="184">
        <v>488</v>
      </c>
      <c r="E11" s="184">
        <f t="shared" ref="E11:E41" si="0">F11+G11</f>
        <v>489</v>
      </c>
      <c r="F11" s="137">
        <v>488</v>
      </c>
      <c r="G11" s="137">
        <v>1</v>
      </c>
      <c r="H11" s="185">
        <v>488</v>
      </c>
      <c r="I11" s="186">
        <f t="shared" ref="I11:I17" si="1">H11/F11*100</f>
        <v>100</v>
      </c>
      <c r="J11" s="76">
        <v>1</v>
      </c>
    </row>
    <row r="12" spans="2:10" s="192" customFormat="1" ht="19.149999999999999" hidden="1" customHeight="1" outlineLevel="2" x14ac:dyDescent="0.25">
      <c r="B12" s="111" t="s">
        <v>106</v>
      </c>
      <c r="C12" s="112">
        <v>2</v>
      </c>
      <c r="D12" s="187">
        <v>524</v>
      </c>
      <c r="E12" s="187">
        <f t="shared" si="0"/>
        <v>535</v>
      </c>
      <c r="F12" s="108">
        <v>524</v>
      </c>
      <c r="G12" s="108">
        <v>11</v>
      </c>
      <c r="H12" s="187">
        <v>524</v>
      </c>
      <c r="I12" s="188">
        <f t="shared" si="1"/>
        <v>100</v>
      </c>
      <c r="J12" s="77">
        <v>25</v>
      </c>
    </row>
    <row r="13" spans="2:10" s="192" customFormat="1" ht="19.149999999999999" hidden="1" customHeight="1" outlineLevel="2" x14ac:dyDescent="0.25">
      <c r="B13" s="111" t="s">
        <v>106</v>
      </c>
      <c r="C13" s="112">
        <v>3</v>
      </c>
      <c r="D13" s="187">
        <v>586</v>
      </c>
      <c r="E13" s="187">
        <f t="shared" si="0"/>
        <v>586</v>
      </c>
      <c r="F13" s="108">
        <v>586</v>
      </c>
      <c r="G13" s="108">
        <v>0</v>
      </c>
      <c r="H13" s="187">
        <v>586</v>
      </c>
      <c r="I13" s="188">
        <f t="shared" si="1"/>
        <v>100</v>
      </c>
      <c r="J13" s="77">
        <v>586</v>
      </c>
    </row>
    <row r="14" spans="2:10" s="192" customFormat="1" ht="19.149999999999999" hidden="1" customHeight="1" outlineLevel="2" x14ac:dyDescent="0.25">
      <c r="B14" s="111" t="s">
        <v>106</v>
      </c>
      <c r="C14" s="103" t="s">
        <v>14</v>
      </c>
      <c r="D14" s="189"/>
      <c r="E14" s="189">
        <f t="shared" si="0"/>
        <v>0</v>
      </c>
      <c r="F14" s="104"/>
      <c r="G14" s="104"/>
      <c r="H14" s="187"/>
      <c r="I14" s="190"/>
      <c r="J14" s="78">
        <v>0</v>
      </c>
    </row>
    <row r="15" spans="2:10" s="192" customFormat="1" ht="19.149999999999999" customHeight="1" outlineLevel="1" collapsed="1" thickTop="1" x14ac:dyDescent="0.25">
      <c r="B15" s="113" t="s">
        <v>106</v>
      </c>
      <c r="C15" s="150"/>
      <c r="D15" s="242">
        <f>SUM(D11:D14)</f>
        <v>1598</v>
      </c>
      <c r="E15" s="242">
        <f t="shared" ref="E15:H15" si="2">SUM(E11:E14)</f>
        <v>1610</v>
      </c>
      <c r="F15" s="242">
        <f t="shared" si="2"/>
        <v>1598</v>
      </c>
      <c r="G15" s="242">
        <f t="shared" si="2"/>
        <v>12</v>
      </c>
      <c r="H15" s="242">
        <f t="shared" si="2"/>
        <v>1598</v>
      </c>
      <c r="I15" s="258">
        <f>H15/F15*100</f>
        <v>100</v>
      </c>
      <c r="J15" s="78">
        <f>SUBTOTAL(9,J11:J14)</f>
        <v>612</v>
      </c>
    </row>
    <row r="16" spans="2:10" s="192" customFormat="1" ht="19.149999999999999" hidden="1" customHeight="1" outlineLevel="2" x14ac:dyDescent="0.25">
      <c r="B16" s="106" t="s">
        <v>70</v>
      </c>
      <c r="C16" s="107">
        <v>1</v>
      </c>
      <c r="D16" s="108">
        <v>563</v>
      </c>
      <c r="E16" s="187">
        <f t="shared" si="0"/>
        <v>575</v>
      </c>
      <c r="F16" s="108">
        <v>563</v>
      </c>
      <c r="G16" s="108">
        <v>12</v>
      </c>
      <c r="H16" s="109">
        <v>563</v>
      </c>
      <c r="I16" s="246">
        <f t="shared" si="1"/>
        <v>100</v>
      </c>
      <c r="J16" s="77">
        <v>575</v>
      </c>
    </row>
    <row r="17" spans="2:10" s="192" customFormat="1" ht="19.149999999999999" hidden="1" customHeight="1" outlineLevel="2" x14ac:dyDescent="0.25">
      <c r="B17" s="106" t="s">
        <v>70</v>
      </c>
      <c r="C17" s="107">
        <v>2</v>
      </c>
      <c r="D17" s="108">
        <v>596</v>
      </c>
      <c r="E17" s="187">
        <f t="shared" si="0"/>
        <v>608</v>
      </c>
      <c r="F17" s="108">
        <v>596</v>
      </c>
      <c r="G17" s="108">
        <v>12</v>
      </c>
      <c r="H17" s="109">
        <v>596</v>
      </c>
      <c r="I17" s="246">
        <f t="shared" si="1"/>
        <v>100</v>
      </c>
      <c r="J17" s="77">
        <v>499</v>
      </c>
    </row>
    <row r="18" spans="2:10" s="192" customFormat="1" ht="19.149999999999999" hidden="1" customHeight="1" outlineLevel="2" x14ac:dyDescent="0.25">
      <c r="B18" s="106" t="s">
        <v>70</v>
      </c>
      <c r="C18" s="107">
        <v>3</v>
      </c>
      <c r="D18" s="108">
        <v>575</v>
      </c>
      <c r="E18" s="187">
        <f t="shared" si="0"/>
        <v>583</v>
      </c>
      <c r="F18" s="108">
        <v>575</v>
      </c>
      <c r="G18" s="108">
        <v>8</v>
      </c>
      <c r="H18" s="109">
        <v>575</v>
      </c>
      <c r="I18" s="246">
        <f t="shared" ref="I18:I23" si="3">H18/F18*100</f>
        <v>100</v>
      </c>
      <c r="J18" s="77">
        <v>8</v>
      </c>
    </row>
    <row r="19" spans="2:10" s="192" customFormat="1" ht="19.149999999999999" hidden="1" customHeight="1" outlineLevel="2" x14ac:dyDescent="0.25">
      <c r="B19" s="106" t="s">
        <v>70</v>
      </c>
      <c r="C19" s="107">
        <v>4</v>
      </c>
      <c r="D19" s="108">
        <v>623</v>
      </c>
      <c r="E19" s="187">
        <f t="shared" si="0"/>
        <v>635</v>
      </c>
      <c r="F19" s="108">
        <v>623</v>
      </c>
      <c r="G19" s="108">
        <v>12</v>
      </c>
      <c r="H19" s="109">
        <v>622</v>
      </c>
      <c r="I19" s="246">
        <f t="shared" si="3"/>
        <v>99.839486356340288</v>
      </c>
      <c r="J19" s="77">
        <v>12</v>
      </c>
    </row>
    <row r="20" spans="2:10" s="192" customFormat="1" ht="19.149999999999999" hidden="1" customHeight="1" outlineLevel="2" x14ac:dyDescent="0.25">
      <c r="B20" s="106" t="s">
        <v>70</v>
      </c>
      <c r="C20" s="107">
        <v>5</v>
      </c>
      <c r="D20" s="108">
        <v>594</v>
      </c>
      <c r="E20" s="187">
        <f t="shared" si="0"/>
        <v>596</v>
      </c>
      <c r="F20" s="108">
        <v>594</v>
      </c>
      <c r="G20" s="108">
        <v>2</v>
      </c>
      <c r="H20" s="109">
        <v>594</v>
      </c>
      <c r="I20" s="246">
        <f t="shared" si="3"/>
        <v>100</v>
      </c>
      <c r="J20" s="77"/>
    </row>
    <row r="21" spans="2:10" s="192" customFormat="1" ht="19.149999999999999" hidden="1" customHeight="1" outlineLevel="2" x14ac:dyDescent="0.25">
      <c r="B21" s="106" t="s">
        <v>70</v>
      </c>
      <c r="C21" s="107">
        <v>6</v>
      </c>
      <c r="D21" s="108">
        <v>603</v>
      </c>
      <c r="E21" s="187">
        <f t="shared" si="0"/>
        <v>605</v>
      </c>
      <c r="F21" s="108">
        <v>603</v>
      </c>
      <c r="G21" s="108">
        <v>2</v>
      </c>
      <c r="H21" s="109">
        <v>603</v>
      </c>
      <c r="I21" s="246">
        <f t="shared" si="3"/>
        <v>100</v>
      </c>
      <c r="J21" s="77">
        <v>2</v>
      </c>
    </row>
    <row r="22" spans="2:10" s="192" customFormat="1" ht="19.149999999999999" hidden="1" customHeight="1" outlineLevel="2" x14ac:dyDescent="0.25">
      <c r="B22" s="106" t="s">
        <v>70</v>
      </c>
      <c r="C22" s="107">
        <v>7</v>
      </c>
      <c r="D22" s="108">
        <v>557</v>
      </c>
      <c r="E22" s="187">
        <f t="shared" si="0"/>
        <v>568</v>
      </c>
      <c r="F22" s="108">
        <v>557</v>
      </c>
      <c r="G22" s="108">
        <v>11</v>
      </c>
      <c r="H22" s="109">
        <v>557</v>
      </c>
      <c r="I22" s="246">
        <f t="shared" si="3"/>
        <v>100</v>
      </c>
      <c r="J22" s="77">
        <v>11</v>
      </c>
    </row>
    <row r="23" spans="2:10" s="192" customFormat="1" ht="19.149999999999999" hidden="1" customHeight="1" outlineLevel="2" x14ac:dyDescent="0.25">
      <c r="B23" s="106" t="s">
        <v>70</v>
      </c>
      <c r="C23" s="107">
        <v>8</v>
      </c>
      <c r="D23" s="108">
        <v>590</v>
      </c>
      <c r="E23" s="187">
        <f t="shared" si="0"/>
        <v>611</v>
      </c>
      <c r="F23" s="108">
        <v>590</v>
      </c>
      <c r="G23" s="108">
        <v>21</v>
      </c>
      <c r="H23" s="109">
        <v>590</v>
      </c>
      <c r="I23" s="246">
        <f t="shared" si="3"/>
        <v>100</v>
      </c>
      <c r="J23" s="77">
        <v>590</v>
      </c>
    </row>
    <row r="24" spans="2:10" s="192" customFormat="1" ht="19.149999999999999" hidden="1" customHeight="1" outlineLevel="2" x14ac:dyDescent="0.25">
      <c r="B24" s="106" t="s">
        <v>70</v>
      </c>
      <c r="C24" s="107" t="s">
        <v>14</v>
      </c>
      <c r="D24" s="104"/>
      <c r="E24" s="187">
        <f t="shared" si="0"/>
        <v>4</v>
      </c>
      <c r="F24" s="104"/>
      <c r="G24" s="104">
        <v>4</v>
      </c>
      <c r="H24" s="109"/>
      <c r="I24" s="246"/>
      <c r="J24" s="78">
        <v>4</v>
      </c>
    </row>
    <row r="25" spans="2:10" s="192" customFormat="1" ht="19.149999999999999" customHeight="1" outlineLevel="1" collapsed="1" x14ac:dyDescent="0.25">
      <c r="B25" s="113" t="s">
        <v>70</v>
      </c>
      <c r="C25" s="150"/>
      <c r="D25" s="242">
        <f>SUM(D16:D24)</f>
        <v>4701</v>
      </c>
      <c r="E25" s="242">
        <f t="shared" ref="E25:H25" si="4">SUM(E16:E24)</f>
        <v>4785</v>
      </c>
      <c r="F25" s="242">
        <f t="shared" si="4"/>
        <v>4701</v>
      </c>
      <c r="G25" s="242">
        <f t="shared" si="4"/>
        <v>84</v>
      </c>
      <c r="H25" s="242">
        <f t="shared" si="4"/>
        <v>4700</v>
      </c>
      <c r="I25" s="258">
        <f>H25/F25*100</f>
        <v>99.978727930227606</v>
      </c>
      <c r="J25" s="78">
        <f>SUBTOTAL(9,J16:J24)</f>
        <v>1701</v>
      </c>
    </row>
    <row r="26" spans="2:10" s="192" customFormat="1" ht="19.149999999999999" hidden="1" customHeight="1" outlineLevel="2" x14ac:dyDescent="0.25">
      <c r="B26" s="106" t="s">
        <v>76</v>
      </c>
      <c r="C26" s="107">
        <v>1</v>
      </c>
      <c r="D26" s="108">
        <v>551</v>
      </c>
      <c r="E26" s="187">
        <f t="shared" si="0"/>
        <v>561</v>
      </c>
      <c r="F26" s="108">
        <v>551</v>
      </c>
      <c r="G26" s="108">
        <v>10</v>
      </c>
      <c r="H26" s="109">
        <v>551</v>
      </c>
      <c r="I26" s="246">
        <f t="shared" ref="I26:I31" si="5">H26/F26*100</f>
        <v>100</v>
      </c>
      <c r="J26" s="77">
        <v>10</v>
      </c>
    </row>
    <row r="27" spans="2:10" s="193" customFormat="1" ht="19.149999999999999" hidden="1" customHeight="1" outlineLevel="2" x14ac:dyDescent="0.25">
      <c r="B27" s="106" t="s">
        <v>76</v>
      </c>
      <c r="C27" s="107">
        <v>2</v>
      </c>
      <c r="D27" s="108">
        <v>427</v>
      </c>
      <c r="E27" s="187">
        <f t="shared" si="0"/>
        <v>435</v>
      </c>
      <c r="F27" s="108">
        <v>427</v>
      </c>
      <c r="G27" s="108">
        <v>8</v>
      </c>
      <c r="H27" s="109">
        <v>427</v>
      </c>
      <c r="I27" s="246">
        <f t="shared" si="5"/>
        <v>100</v>
      </c>
      <c r="J27" s="77">
        <v>9</v>
      </c>
    </row>
    <row r="28" spans="2:10" s="193" customFormat="1" ht="19.149999999999999" hidden="1" customHeight="1" outlineLevel="2" x14ac:dyDescent="0.25">
      <c r="B28" s="106" t="s">
        <v>76</v>
      </c>
      <c r="C28" s="107" t="s">
        <v>14</v>
      </c>
      <c r="D28" s="104"/>
      <c r="E28" s="187">
        <f t="shared" si="0"/>
        <v>3</v>
      </c>
      <c r="F28" s="104"/>
      <c r="G28" s="104">
        <v>3</v>
      </c>
      <c r="H28" s="109">
        <v>0</v>
      </c>
      <c r="I28" s="246"/>
      <c r="J28" s="78">
        <v>3</v>
      </c>
    </row>
    <row r="29" spans="2:10" s="193" customFormat="1" ht="19.149999999999999" customHeight="1" outlineLevel="1" collapsed="1" x14ac:dyDescent="0.25">
      <c r="B29" s="113" t="s">
        <v>76</v>
      </c>
      <c r="C29" s="150"/>
      <c r="D29" s="242">
        <f>SUM(D26:D28)</f>
        <v>978</v>
      </c>
      <c r="E29" s="242">
        <f t="shared" ref="E29:H29" si="6">SUM(E26:E28)</f>
        <v>999</v>
      </c>
      <c r="F29" s="242">
        <f t="shared" si="6"/>
        <v>978</v>
      </c>
      <c r="G29" s="242">
        <f t="shared" si="6"/>
        <v>21</v>
      </c>
      <c r="H29" s="242">
        <f t="shared" si="6"/>
        <v>978</v>
      </c>
      <c r="I29" s="258">
        <f>H29/F29*100</f>
        <v>100</v>
      </c>
      <c r="J29" s="78">
        <f>SUBTOTAL(9,J26:J28)</f>
        <v>22</v>
      </c>
    </row>
    <row r="30" spans="2:10" s="193" customFormat="1" ht="19.149999999999999" hidden="1" customHeight="1" outlineLevel="2" x14ac:dyDescent="0.25">
      <c r="B30" s="106" t="s">
        <v>77</v>
      </c>
      <c r="C30" s="107">
        <v>1</v>
      </c>
      <c r="D30" s="108">
        <v>591</v>
      </c>
      <c r="E30" s="187">
        <f t="shared" si="0"/>
        <v>602</v>
      </c>
      <c r="F30" s="108">
        <v>591</v>
      </c>
      <c r="G30" s="108">
        <v>11</v>
      </c>
      <c r="H30" s="109">
        <v>591</v>
      </c>
      <c r="I30" s="246">
        <f t="shared" si="5"/>
        <v>100</v>
      </c>
      <c r="J30" s="77">
        <v>11</v>
      </c>
    </row>
    <row r="31" spans="2:10" s="193" customFormat="1" ht="19.149999999999999" hidden="1" customHeight="1" outlineLevel="2" x14ac:dyDescent="0.25">
      <c r="B31" s="106" t="s">
        <v>77</v>
      </c>
      <c r="C31" s="107">
        <v>2</v>
      </c>
      <c r="D31" s="108">
        <v>564</v>
      </c>
      <c r="E31" s="187">
        <f t="shared" si="0"/>
        <v>575</v>
      </c>
      <c r="F31" s="108">
        <v>564</v>
      </c>
      <c r="G31" s="108">
        <v>11</v>
      </c>
      <c r="H31" s="109">
        <v>564</v>
      </c>
      <c r="I31" s="246">
        <f t="shared" si="5"/>
        <v>100</v>
      </c>
      <c r="J31" s="77">
        <v>11</v>
      </c>
    </row>
    <row r="32" spans="2:10" s="193" customFormat="1" ht="19.149999999999999" hidden="1" customHeight="1" outlineLevel="2" x14ac:dyDescent="0.25">
      <c r="B32" s="106" t="s">
        <v>77</v>
      </c>
      <c r="C32" s="107" t="s">
        <v>14</v>
      </c>
      <c r="D32" s="104"/>
      <c r="E32" s="187">
        <f t="shared" si="0"/>
        <v>3</v>
      </c>
      <c r="F32" s="104"/>
      <c r="G32" s="104">
        <v>3</v>
      </c>
      <c r="H32" s="109"/>
      <c r="I32" s="246"/>
      <c r="J32" s="78">
        <v>3</v>
      </c>
    </row>
    <row r="33" spans="2:10" s="193" customFormat="1" ht="19.149999999999999" customHeight="1" outlineLevel="1" collapsed="1" x14ac:dyDescent="0.25">
      <c r="B33" s="113" t="s">
        <v>77</v>
      </c>
      <c r="C33" s="150"/>
      <c r="D33" s="242">
        <f>SUM(D30:D32)</f>
        <v>1155</v>
      </c>
      <c r="E33" s="242">
        <f t="shared" ref="E33:H33" si="7">SUM(E30:E32)</f>
        <v>1180</v>
      </c>
      <c r="F33" s="242">
        <f t="shared" si="7"/>
        <v>1155</v>
      </c>
      <c r="G33" s="242">
        <f t="shared" si="7"/>
        <v>25</v>
      </c>
      <c r="H33" s="242">
        <f t="shared" si="7"/>
        <v>1155</v>
      </c>
      <c r="I33" s="258">
        <f>H33/F33*100</f>
        <v>100</v>
      </c>
      <c r="J33" s="78">
        <f>SUBTOTAL(9,J30:J32)</f>
        <v>25</v>
      </c>
    </row>
    <row r="34" spans="2:10" s="193" customFormat="1" ht="19.149999999999999" hidden="1" customHeight="1" outlineLevel="2" x14ac:dyDescent="0.25">
      <c r="B34" s="111" t="s">
        <v>78</v>
      </c>
      <c r="C34" s="112">
        <v>1</v>
      </c>
      <c r="D34" s="108">
        <v>550</v>
      </c>
      <c r="E34" s="187">
        <f t="shared" si="0"/>
        <v>561</v>
      </c>
      <c r="F34" s="108">
        <v>550</v>
      </c>
      <c r="G34" s="108">
        <v>11</v>
      </c>
      <c r="H34" s="191">
        <v>550</v>
      </c>
      <c r="I34" s="259">
        <v>100</v>
      </c>
      <c r="J34" s="77"/>
    </row>
    <row r="35" spans="2:10" s="193" customFormat="1" ht="19.149999999999999" hidden="1" customHeight="1" outlineLevel="2" x14ac:dyDescent="0.25">
      <c r="B35" s="111" t="s">
        <v>78</v>
      </c>
      <c r="C35" s="112">
        <v>2</v>
      </c>
      <c r="D35" s="108">
        <v>566</v>
      </c>
      <c r="E35" s="187">
        <f t="shared" si="0"/>
        <v>566</v>
      </c>
      <c r="F35" s="108">
        <v>566</v>
      </c>
      <c r="G35" s="108">
        <v>0</v>
      </c>
      <c r="H35" s="191">
        <v>566</v>
      </c>
      <c r="I35" s="259">
        <v>100</v>
      </c>
      <c r="J35" s="77"/>
    </row>
    <row r="36" spans="2:10" s="193" customFormat="1" ht="19.149999999999999" hidden="1" customHeight="1" outlineLevel="2" x14ac:dyDescent="0.25">
      <c r="B36" s="111" t="s">
        <v>78</v>
      </c>
      <c r="C36" s="112">
        <v>3</v>
      </c>
      <c r="D36" s="108">
        <v>549</v>
      </c>
      <c r="E36" s="187">
        <f t="shared" si="0"/>
        <v>549</v>
      </c>
      <c r="F36" s="108">
        <v>549</v>
      </c>
      <c r="G36" s="108">
        <v>0</v>
      </c>
      <c r="H36" s="191">
        <v>549</v>
      </c>
      <c r="I36" s="259">
        <v>100</v>
      </c>
      <c r="J36" s="77"/>
    </row>
    <row r="37" spans="2:10" s="193" customFormat="1" ht="19.149999999999999" hidden="1" customHeight="1" outlineLevel="2" x14ac:dyDescent="0.25">
      <c r="B37" s="111" t="s">
        <v>78</v>
      </c>
      <c r="C37" s="112">
        <v>4</v>
      </c>
      <c r="D37" s="108">
        <v>520</v>
      </c>
      <c r="E37" s="187">
        <f t="shared" si="0"/>
        <v>530</v>
      </c>
      <c r="F37" s="108">
        <v>520</v>
      </c>
      <c r="G37" s="108">
        <v>10</v>
      </c>
      <c r="H37" s="191">
        <v>520</v>
      </c>
      <c r="I37" s="259">
        <v>100</v>
      </c>
      <c r="J37" s="77"/>
    </row>
    <row r="38" spans="2:10" s="192" customFormat="1" ht="19.149999999999999" hidden="1" customHeight="1" outlineLevel="2" x14ac:dyDescent="0.25">
      <c r="B38" s="111" t="s">
        <v>78</v>
      </c>
      <c r="C38" s="112">
        <v>5</v>
      </c>
      <c r="D38" s="108">
        <v>540</v>
      </c>
      <c r="E38" s="187">
        <f t="shared" si="0"/>
        <v>552</v>
      </c>
      <c r="F38" s="108">
        <v>540</v>
      </c>
      <c r="G38" s="108">
        <v>12</v>
      </c>
      <c r="H38" s="191">
        <v>540</v>
      </c>
      <c r="I38" s="259">
        <v>100</v>
      </c>
      <c r="J38" s="77"/>
    </row>
    <row r="39" spans="2:10" s="192" customFormat="1" ht="19.149999999999999" hidden="1" customHeight="1" outlineLevel="2" x14ac:dyDescent="0.25">
      <c r="B39" s="111" t="s">
        <v>78</v>
      </c>
      <c r="C39" s="112">
        <v>6</v>
      </c>
      <c r="D39" s="108">
        <v>477</v>
      </c>
      <c r="E39" s="187">
        <f t="shared" si="0"/>
        <v>488</v>
      </c>
      <c r="F39" s="108">
        <v>477</v>
      </c>
      <c r="G39" s="108">
        <v>11</v>
      </c>
      <c r="H39" s="191">
        <v>477</v>
      </c>
      <c r="I39" s="259">
        <v>100</v>
      </c>
      <c r="J39" s="77"/>
    </row>
    <row r="40" spans="2:10" s="192" customFormat="1" ht="19.149999999999999" hidden="1" customHeight="1" outlineLevel="2" x14ac:dyDescent="0.25">
      <c r="B40" s="111" t="s">
        <v>78</v>
      </c>
      <c r="C40" s="112">
        <v>7</v>
      </c>
      <c r="D40" s="108">
        <v>559</v>
      </c>
      <c r="E40" s="187">
        <f t="shared" si="0"/>
        <v>559</v>
      </c>
      <c r="F40" s="108">
        <v>559</v>
      </c>
      <c r="G40" s="108">
        <v>0</v>
      </c>
      <c r="H40" s="191">
        <v>559</v>
      </c>
      <c r="I40" s="259">
        <v>100</v>
      </c>
      <c r="J40" s="77"/>
    </row>
    <row r="41" spans="2:10" s="192" customFormat="1" ht="19.149999999999999" hidden="1" customHeight="1" outlineLevel="2" x14ac:dyDescent="0.25">
      <c r="B41" s="111" t="s">
        <v>78</v>
      </c>
      <c r="C41" s="112" t="s">
        <v>14</v>
      </c>
      <c r="D41" s="104"/>
      <c r="E41" s="187">
        <f t="shared" si="0"/>
        <v>8</v>
      </c>
      <c r="F41" s="104"/>
      <c r="G41" s="104">
        <v>8</v>
      </c>
      <c r="H41" s="191"/>
      <c r="I41" s="259"/>
      <c r="J41" s="78">
        <v>8</v>
      </c>
    </row>
    <row r="42" spans="2:10" s="192" customFormat="1" ht="19.149999999999999" customHeight="1" outlineLevel="1" collapsed="1" x14ac:dyDescent="0.25">
      <c r="B42" s="113" t="s">
        <v>78</v>
      </c>
      <c r="C42" s="150"/>
      <c r="D42" s="242">
        <f>SUM(D34:D41)</f>
        <v>3761</v>
      </c>
      <c r="E42" s="242">
        <f t="shared" ref="E42:H42" si="8">SUM(E34:E41)</f>
        <v>3813</v>
      </c>
      <c r="F42" s="242">
        <f t="shared" si="8"/>
        <v>3761</v>
      </c>
      <c r="G42" s="242">
        <f t="shared" si="8"/>
        <v>52</v>
      </c>
      <c r="H42" s="242">
        <f t="shared" si="8"/>
        <v>3761</v>
      </c>
      <c r="I42" s="258">
        <f>H42/F42*100</f>
        <v>100</v>
      </c>
      <c r="J42" s="78">
        <f>SUBTOTAL(9,J34:J41)</f>
        <v>8</v>
      </c>
    </row>
    <row r="43" spans="2:10" s="192" customFormat="1" ht="19.149999999999999" hidden="1" customHeight="1" outlineLevel="2" x14ac:dyDescent="0.25">
      <c r="B43" s="111" t="s">
        <v>79</v>
      </c>
      <c r="C43" s="112">
        <v>1</v>
      </c>
      <c r="D43" s="108">
        <v>504</v>
      </c>
      <c r="E43" s="191">
        <f>F43+G43</f>
        <v>511</v>
      </c>
      <c r="F43" s="108">
        <v>504</v>
      </c>
      <c r="G43" s="108">
        <v>7</v>
      </c>
      <c r="H43" s="191">
        <v>504</v>
      </c>
      <c r="I43" s="259">
        <f>H43/F43*100</f>
        <v>100</v>
      </c>
      <c r="J43" s="77"/>
    </row>
    <row r="44" spans="2:10" s="192" customFormat="1" ht="19.149999999999999" hidden="1" customHeight="1" outlineLevel="2" x14ac:dyDescent="0.25">
      <c r="B44" s="111" t="s">
        <v>79</v>
      </c>
      <c r="C44" s="112">
        <v>2</v>
      </c>
      <c r="D44" s="108">
        <v>446</v>
      </c>
      <c r="E44" s="191">
        <f t="shared" ref="E44:E45" si="9">F44+G44</f>
        <v>455</v>
      </c>
      <c r="F44" s="108">
        <v>446</v>
      </c>
      <c r="G44" s="108">
        <v>9</v>
      </c>
      <c r="H44" s="191">
        <v>446</v>
      </c>
      <c r="I44" s="259">
        <f>H44/F44*100</f>
        <v>100</v>
      </c>
      <c r="J44" s="77"/>
    </row>
    <row r="45" spans="2:10" s="192" customFormat="1" ht="19.149999999999999" hidden="1" customHeight="1" outlineLevel="2" x14ac:dyDescent="0.25">
      <c r="B45" s="111" t="s">
        <v>79</v>
      </c>
      <c r="C45" s="112" t="s">
        <v>14</v>
      </c>
      <c r="D45" s="104"/>
      <c r="E45" s="191">
        <f t="shared" si="9"/>
        <v>2</v>
      </c>
      <c r="F45" s="104"/>
      <c r="G45" s="104">
        <v>2</v>
      </c>
      <c r="H45" s="191"/>
      <c r="I45" s="259"/>
      <c r="J45" s="78">
        <v>2</v>
      </c>
    </row>
    <row r="46" spans="2:10" s="192" customFormat="1" ht="19.149999999999999" customHeight="1" outlineLevel="1" collapsed="1" x14ac:dyDescent="0.25">
      <c r="B46" s="113" t="s">
        <v>79</v>
      </c>
      <c r="C46" s="150"/>
      <c r="D46" s="242">
        <f>SUM(D43:D45)</f>
        <v>950</v>
      </c>
      <c r="E46" s="242">
        <f t="shared" ref="E46:H46" si="10">SUM(E43:E45)</f>
        <v>968</v>
      </c>
      <c r="F46" s="242">
        <f t="shared" si="10"/>
        <v>950</v>
      </c>
      <c r="G46" s="242">
        <f t="shared" si="10"/>
        <v>18</v>
      </c>
      <c r="H46" s="242">
        <f t="shared" si="10"/>
        <v>950</v>
      </c>
      <c r="I46" s="258">
        <f>H46/F46*100</f>
        <v>100</v>
      </c>
      <c r="J46" s="78">
        <f>SUBTOTAL(9,J43:J45)</f>
        <v>2</v>
      </c>
    </row>
    <row r="47" spans="2:10" s="192" customFormat="1" ht="19.149999999999999" hidden="1" customHeight="1" outlineLevel="2" x14ac:dyDescent="0.25">
      <c r="B47" s="111" t="s">
        <v>80</v>
      </c>
      <c r="C47" s="112">
        <v>1</v>
      </c>
      <c r="D47" s="108">
        <v>437</v>
      </c>
      <c r="E47" s="191">
        <f>F47+G47</f>
        <v>461</v>
      </c>
      <c r="F47" s="108">
        <v>437</v>
      </c>
      <c r="G47" s="108">
        <v>24</v>
      </c>
      <c r="H47" s="191">
        <v>430</v>
      </c>
      <c r="I47" s="259">
        <f>H47/F47*100</f>
        <v>98.398169336384441</v>
      </c>
      <c r="J47" s="77">
        <v>24</v>
      </c>
    </row>
    <row r="48" spans="2:10" s="192" customFormat="1" ht="19.149999999999999" hidden="1" customHeight="1" outlineLevel="2" x14ac:dyDescent="0.25">
      <c r="B48" s="111" t="s">
        <v>80</v>
      </c>
      <c r="C48" s="112">
        <v>2</v>
      </c>
      <c r="D48" s="108">
        <v>460</v>
      </c>
      <c r="E48" s="191">
        <f t="shared" ref="E48:E59" si="11">F48+G48</f>
        <v>465</v>
      </c>
      <c r="F48" s="108">
        <v>460</v>
      </c>
      <c r="G48" s="108">
        <v>5</v>
      </c>
      <c r="H48" s="191">
        <v>437</v>
      </c>
      <c r="I48" s="259">
        <f>H48/F48*100</f>
        <v>95</v>
      </c>
      <c r="J48" s="77">
        <v>0</v>
      </c>
    </row>
    <row r="49" spans="2:10" s="192" customFormat="1" ht="19.149999999999999" hidden="1" customHeight="1" outlineLevel="2" x14ac:dyDescent="0.25">
      <c r="B49" s="111" t="s">
        <v>80</v>
      </c>
      <c r="C49" s="112">
        <v>3</v>
      </c>
      <c r="D49" s="108">
        <v>440</v>
      </c>
      <c r="E49" s="191">
        <f t="shared" si="11"/>
        <v>449</v>
      </c>
      <c r="F49" s="108">
        <v>440</v>
      </c>
      <c r="G49" s="108">
        <v>9</v>
      </c>
      <c r="H49" s="191">
        <v>440</v>
      </c>
      <c r="I49" s="259">
        <f t="shared" ref="I49:I59" si="12">H49/F49*100</f>
        <v>100</v>
      </c>
      <c r="J49" s="77">
        <v>9</v>
      </c>
    </row>
    <row r="50" spans="2:10" s="192" customFormat="1" ht="19.149999999999999" hidden="1" customHeight="1" outlineLevel="2" x14ac:dyDescent="0.25">
      <c r="B50" s="111" t="s">
        <v>80</v>
      </c>
      <c r="C50" s="112">
        <v>4</v>
      </c>
      <c r="D50" s="108">
        <v>486</v>
      </c>
      <c r="E50" s="191">
        <f t="shared" si="11"/>
        <v>495</v>
      </c>
      <c r="F50" s="108">
        <v>486</v>
      </c>
      <c r="G50" s="108">
        <v>9</v>
      </c>
      <c r="H50" s="191">
        <v>471</v>
      </c>
      <c r="I50" s="259">
        <f t="shared" si="12"/>
        <v>96.913580246913583</v>
      </c>
      <c r="J50" s="77">
        <v>9</v>
      </c>
    </row>
    <row r="51" spans="2:10" s="192" customFormat="1" ht="19.149999999999999" hidden="1" customHeight="1" outlineLevel="2" x14ac:dyDescent="0.25">
      <c r="B51" s="111" t="s">
        <v>80</v>
      </c>
      <c r="C51" s="112">
        <v>5</v>
      </c>
      <c r="D51" s="108">
        <v>488</v>
      </c>
      <c r="E51" s="191">
        <f t="shared" si="11"/>
        <v>499</v>
      </c>
      <c r="F51" s="108">
        <v>488</v>
      </c>
      <c r="G51" s="108">
        <v>11</v>
      </c>
      <c r="H51" s="191">
        <v>488</v>
      </c>
      <c r="I51" s="259">
        <f t="shared" si="12"/>
        <v>100</v>
      </c>
      <c r="J51" s="77">
        <v>11</v>
      </c>
    </row>
    <row r="52" spans="2:10" s="192" customFormat="1" ht="19.149999999999999" hidden="1" customHeight="1" outlineLevel="2" x14ac:dyDescent="0.25">
      <c r="B52" s="111" t="s">
        <v>80</v>
      </c>
      <c r="C52" s="112">
        <v>6</v>
      </c>
      <c r="D52" s="108">
        <v>495</v>
      </c>
      <c r="E52" s="191">
        <f t="shared" si="11"/>
        <v>504</v>
      </c>
      <c r="F52" s="108">
        <v>495</v>
      </c>
      <c r="G52" s="108">
        <v>9</v>
      </c>
      <c r="H52" s="191">
        <v>494</v>
      </c>
      <c r="I52" s="259">
        <f t="shared" si="12"/>
        <v>99.797979797979792</v>
      </c>
      <c r="J52" s="77">
        <v>9</v>
      </c>
    </row>
    <row r="53" spans="2:10" s="192" customFormat="1" ht="19.149999999999999" hidden="1" customHeight="1" outlineLevel="2" x14ac:dyDescent="0.25">
      <c r="B53" s="111" t="s">
        <v>80</v>
      </c>
      <c r="C53" s="112">
        <v>7</v>
      </c>
      <c r="D53" s="108">
        <v>510</v>
      </c>
      <c r="E53" s="191">
        <f t="shared" si="11"/>
        <v>520</v>
      </c>
      <c r="F53" s="108">
        <v>510</v>
      </c>
      <c r="G53" s="108">
        <v>10</v>
      </c>
      <c r="H53" s="191">
        <v>509</v>
      </c>
      <c r="I53" s="259">
        <f t="shared" si="12"/>
        <v>99.803921568627459</v>
      </c>
      <c r="J53" s="77">
        <v>10</v>
      </c>
    </row>
    <row r="54" spans="2:10" s="192" customFormat="1" ht="19.149999999999999" hidden="1" customHeight="1" outlineLevel="2" x14ac:dyDescent="0.25">
      <c r="B54" s="111" t="s">
        <v>80</v>
      </c>
      <c r="C54" s="112">
        <v>8</v>
      </c>
      <c r="D54" s="108">
        <v>505</v>
      </c>
      <c r="E54" s="191">
        <f t="shared" si="11"/>
        <v>509</v>
      </c>
      <c r="F54" s="108">
        <v>505</v>
      </c>
      <c r="G54" s="108">
        <v>4</v>
      </c>
      <c r="H54" s="191">
        <v>493</v>
      </c>
      <c r="I54" s="259">
        <f t="shared" si="12"/>
        <v>97.623762376237622</v>
      </c>
      <c r="J54" s="77">
        <v>4</v>
      </c>
    </row>
    <row r="55" spans="2:10" s="192" customFormat="1" ht="19.149999999999999" hidden="1" customHeight="1" outlineLevel="2" x14ac:dyDescent="0.25">
      <c r="B55" s="111" t="s">
        <v>80</v>
      </c>
      <c r="C55" s="112">
        <v>9</v>
      </c>
      <c r="D55" s="108">
        <v>525</v>
      </c>
      <c r="E55" s="191">
        <f t="shared" si="11"/>
        <v>527</v>
      </c>
      <c r="F55" s="108">
        <v>525</v>
      </c>
      <c r="G55" s="108">
        <v>2</v>
      </c>
      <c r="H55" s="191">
        <v>525</v>
      </c>
      <c r="I55" s="259">
        <f t="shared" si="12"/>
        <v>100</v>
      </c>
      <c r="J55" s="77">
        <v>2</v>
      </c>
    </row>
    <row r="56" spans="2:10" s="192" customFormat="1" ht="19.149999999999999" hidden="1" customHeight="1" outlineLevel="2" x14ac:dyDescent="0.25">
      <c r="B56" s="111" t="s">
        <v>80</v>
      </c>
      <c r="C56" s="112">
        <v>10</v>
      </c>
      <c r="D56" s="108">
        <v>487</v>
      </c>
      <c r="E56" s="191">
        <f t="shared" si="11"/>
        <v>492</v>
      </c>
      <c r="F56" s="108">
        <v>487</v>
      </c>
      <c r="G56" s="108">
        <v>5</v>
      </c>
      <c r="H56" s="191">
        <v>481</v>
      </c>
      <c r="I56" s="259">
        <f t="shared" si="12"/>
        <v>98.767967145790564</v>
      </c>
      <c r="J56" s="77">
        <v>5</v>
      </c>
    </row>
    <row r="57" spans="2:10" s="192" customFormat="1" ht="19.149999999999999" hidden="1" customHeight="1" outlineLevel="2" x14ac:dyDescent="0.25">
      <c r="B57" s="111" t="s">
        <v>80</v>
      </c>
      <c r="C57" s="112">
        <v>11</v>
      </c>
      <c r="D57" s="108">
        <v>439</v>
      </c>
      <c r="E57" s="191">
        <f t="shared" si="11"/>
        <v>444</v>
      </c>
      <c r="F57" s="108">
        <v>439</v>
      </c>
      <c r="G57" s="108">
        <v>5</v>
      </c>
      <c r="H57" s="191">
        <v>431</v>
      </c>
      <c r="I57" s="259">
        <f t="shared" si="12"/>
        <v>98.177676537585427</v>
      </c>
      <c r="J57" s="77">
        <v>5</v>
      </c>
    </row>
    <row r="58" spans="2:10" s="192" customFormat="1" ht="19.149999999999999" hidden="1" customHeight="1" outlineLevel="2" x14ac:dyDescent="0.25">
      <c r="B58" s="111" t="s">
        <v>80</v>
      </c>
      <c r="C58" s="112">
        <v>12</v>
      </c>
      <c r="D58" s="108">
        <v>523</v>
      </c>
      <c r="E58" s="191">
        <f t="shared" si="11"/>
        <v>531</v>
      </c>
      <c r="F58" s="108">
        <v>523</v>
      </c>
      <c r="G58" s="108">
        <v>8</v>
      </c>
      <c r="H58" s="191">
        <v>523</v>
      </c>
      <c r="I58" s="259">
        <f t="shared" si="12"/>
        <v>100</v>
      </c>
      <c r="J58" s="77">
        <v>8</v>
      </c>
    </row>
    <row r="59" spans="2:10" s="192" customFormat="1" ht="19.149999999999999" hidden="1" customHeight="1" outlineLevel="2" x14ac:dyDescent="0.25">
      <c r="B59" s="111" t="s">
        <v>80</v>
      </c>
      <c r="C59" s="112">
        <v>13</v>
      </c>
      <c r="D59" s="108">
        <v>508</v>
      </c>
      <c r="E59" s="191">
        <f t="shared" si="11"/>
        <v>518</v>
      </c>
      <c r="F59" s="108">
        <v>508</v>
      </c>
      <c r="G59" s="108">
        <v>10</v>
      </c>
      <c r="H59" s="191">
        <v>506</v>
      </c>
      <c r="I59" s="259">
        <f t="shared" si="12"/>
        <v>99.606299212598429</v>
      </c>
      <c r="J59" s="77">
        <v>10</v>
      </c>
    </row>
    <row r="60" spans="2:10" s="192" customFormat="1" ht="19.149999999999999" hidden="1" customHeight="1" outlineLevel="2" x14ac:dyDescent="0.25">
      <c r="B60" s="111" t="s">
        <v>80</v>
      </c>
      <c r="C60" s="112" t="s">
        <v>14</v>
      </c>
      <c r="D60" s="104"/>
      <c r="E60" s="191"/>
      <c r="F60" s="104"/>
      <c r="G60" s="104"/>
      <c r="H60" s="191"/>
      <c r="I60" s="259"/>
      <c r="J60" s="78">
        <v>14</v>
      </c>
    </row>
    <row r="61" spans="2:10" s="192" customFormat="1" ht="19.149999999999999" customHeight="1" outlineLevel="1" collapsed="1" x14ac:dyDescent="0.25">
      <c r="B61" s="113" t="s">
        <v>80</v>
      </c>
      <c r="C61" s="150"/>
      <c r="D61" s="242">
        <f>SUM(D47:D60)</f>
        <v>6303</v>
      </c>
      <c r="E61" s="242">
        <f t="shared" ref="E61:H61" si="13">SUM(E47:E60)</f>
        <v>6414</v>
      </c>
      <c r="F61" s="242">
        <f t="shared" si="13"/>
        <v>6303</v>
      </c>
      <c r="G61" s="242">
        <f t="shared" si="13"/>
        <v>111</v>
      </c>
      <c r="H61" s="242">
        <f t="shared" si="13"/>
        <v>6228</v>
      </c>
      <c r="I61" s="258">
        <f>H61/F61*100</f>
        <v>98.810090433127087</v>
      </c>
      <c r="J61" s="78">
        <f>SUBTOTAL(9,J47:J60)</f>
        <v>120</v>
      </c>
    </row>
    <row r="62" spans="2:10" s="192" customFormat="1" ht="19.149999999999999" hidden="1" customHeight="1" outlineLevel="2" x14ac:dyDescent="0.25">
      <c r="B62" s="111" t="s">
        <v>81</v>
      </c>
      <c r="C62" s="112">
        <v>1</v>
      </c>
      <c r="D62" s="108">
        <v>550</v>
      </c>
      <c r="E62" s="191">
        <f>F62+G62</f>
        <v>561</v>
      </c>
      <c r="F62" s="108">
        <v>550</v>
      </c>
      <c r="G62" s="108">
        <v>11</v>
      </c>
      <c r="H62" s="191">
        <v>550</v>
      </c>
      <c r="I62" s="259">
        <f>H62/F62*100</f>
        <v>100</v>
      </c>
      <c r="J62" s="77">
        <v>11</v>
      </c>
    </row>
    <row r="63" spans="2:10" s="192" customFormat="1" ht="19.149999999999999" hidden="1" customHeight="1" outlineLevel="2" x14ac:dyDescent="0.25">
      <c r="B63" s="111" t="s">
        <v>81</v>
      </c>
      <c r="C63" s="112">
        <v>2</v>
      </c>
      <c r="D63" s="108">
        <v>578</v>
      </c>
      <c r="E63" s="191">
        <f t="shared" ref="E63:E71" si="14">F63+G63</f>
        <v>592</v>
      </c>
      <c r="F63" s="108">
        <v>578</v>
      </c>
      <c r="G63" s="108">
        <v>14</v>
      </c>
      <c r="H63" s="191">
        <v>578</v>
      </c>
      <c r="I63" s="259">
        <f>H63/F63*100</f>
        <v>100</v>
      </c>
      <c r="J63" s="77">
        <v>14</v>
      </c>
    </row>
    <row r="64" spans="2:10" s="192" customFormat="1" ht="19.149999999999999" hidden="1" customHeight="1" outlineLevel="2" x14ac:dyDescent="0.25">
      <c r="B64" s="111" t="s">
        <v>81</v>
      </c>
      <c r="C64" s="112">
        <v>3</v>
      </c>
      <c r="D64" s="108">
        <v>525</v>
      </c>
      <c r="E64" s="191">
        <f t="shared" si="14"/>
        <v>530</v>
      </c>
      <c r="F64" s="108">
        <v>525</v>
      </c>
      <c r="G64" s="108">
        <v>5</v>
      </c>
      <c r="H64" s="191">
        <v>525</v>
      </c>
      <c r="I64" s="259">
        <f t="shared" ref="I64:I70" si="15">H64/F64*100</f>
        <v>100</v>
      </c>
      <c r="J64" s="77">
        <v>5</v>
      </c>
    </row>
    <row r="65" spans="2:10" s="192" customFormat="1" ht="19.149999999999999" hidden="1" customHeight="1" outlineLevel="2" x14ac:dyDescent="0.25">
      <c r="B65" s="111" t="s">
        <v>81</v>
      </c>
      <c r="C65" s="112">
        <v>4</v>
      </c>
      <c r="D65" s="108">
        <v>612</v>
      </c>
      <c r="E65" s="191">
        <f t="shared" si="14"/>
        <v>625</v>
      </c>
      <c r="F65" s="108">
        <v>612</v>
      </c>
      <c r="G65" s="108">
        <v>13</v>
      </c>
      <c r="H65" s="191">
        <v>610</v>
      </c>
      <c r="I65" s="259">
        <f t="shared" si="15"/>
        <v>99.673202614379079</v>
      </c>
      <c r="J65" s="77">
        <v>550</v>
      </c>
    </row>
    <row r="66" spans="2:10" s="192" customFormat="1" ht="19.149999999999999" hidden="1" customHeight="1" outlineLevel="2" x14ac:dyDescent="0.25">
      <c r="B66" s="111" t="s">
        <v>81</v>
      </c>
      <c r="C66" s="112">
        <v>5</v>
      </c>
      <c r="D66" s="108">
        <v>603</v>
      </c>
      <c r="E66" s="191">
        <f t="shared" si="14"/>
        <v>615</v>
      </c>
      <c r="F66" s="108">
        <v>603</v>
      </c>
      <c r="G66" s="108">
        <v>12</v>
      </c>
      <c r="H66" s="191">
        <v>603</v>
      </c>
      <c r="I66" s="259">
        <f t="shared" si="15"/>
        <v>100</v>
      </c>
      <c r="J66" s="77">
        <v>561</v>
      </c>
    </row>
    <row r="67" spans="2:10" s="192" customFormat="1" ht="19.149999999999999" hidden="1" customHeight="1" outlineLevel="2" x14ac:dyDescent="0.25">
      <c r="B67" s="111" t="s">
        <v>81</v>
      </c>
      <c r="C67" s="112">
        <v>6</v>
      </c>
      <c r="D67" s="108">
        <v>643</v>
      </c>
      <c r="E67" s="191">
        <f t="shared" si="14"/>
        <v>658</v>
      </c>
      <c r="F67" s="108">
        <v>643</v>
      </c>
      <c r="G67" s="108">
        <v>15</v>
      </c>
      <c r="H67" s="191">
        <v>643</v>
      </c>
      <c r="I67" s="259">
        <f t="shared" si="15"/>
        <v>100</v>
      </c>
      <c r="J67" s="77">
        <v>658</v>
      </c>
    </row>
    <row r="68" spans="2:10" s="192" customFormat="1" ht="19.149999999999999" hidden="1" customHeight="1" outlineLevel="2" x14ac:dyDescent="0.25">
      <c r="B68" s="111" t="s">
        <v>81</v>
      </c>
      <c r="C68" s="112">
        <v>7</v>
      </c>
      <c r="D68" s="108">
        <v>655</v>
      </c>
      <c r="E68" s="191">
        <f t="shared" si="14"/>
        <v>670</v>
      </c>
      <c r="F68" s="108">
        <v>655</v>
      </c>
      <c r="G68" s="108">
        <v>15</v>
      </c>
      <c r="H68" s="191">
        <v>655</v>
      </c>
      <c r="I68" s="259">
        <f t="shared" si="15"/>
        <v>100</v>
      </c>
      <c r="J68" s="77">
        <v>575</v>
      </c>
    </row>
    <row r="69" spans="2:10" s="192" customFormat="1" ht="19.149999999999999" hidden="1" customHeight="1" outlineLevel="2" x14ac:dyDescent="0.25">
      <c r="B69" s="111" t="s">
        <v>81</v>
      </c>
      <c r="C69" s="112">
        <v>8</v>
      </c>
      <c r="D69" s="108">
        <v>600</v>
      </c>
      <c r="E69" s="191">
        <f t="shared" si="14"/>
        <v>612</v>
      </c>
      <c r="F69" s="108">
        <v>600</v>
      </c>
      <c r="G69" s="108">
        <v>12</v>
      </c>
      <c r="H69" s="191">
        <v>600</v>
      </c>
      <c r="I69" s="259">
        <f t="shared" si="15"/>
        <v>100</v>
      </c>
      <c r="J69" s="77">
        <v>296</v>
      </c>
    </row>
    <row r="70" spans="2:10" s="192" customFormat="1" ht="19.149999999999999" hidden="1" customHeight="1" outlineLevel="2" x14ac:dyDescent="0.25">
      <c r="B70" s="111" t="s">
        <v>81</v>
      </c>
      <c r="C70" s="112">
        <v>9</v>
      </c>
      <c r="D70" s="108">
        <v>531</v>
      </c>
      <c r="E70" s="191">
        <f t="shared" si="14"/>
        <v>533</v>
      </c>
      <c r="F70" s="108">
        <v>531</v>
      </c>
      <c r="G70" s="108">
        <v>2</v>
      </c>
      <c r="H70" s="191">
        <v>525</v>
      </c>
      <c r="I70" s="259">
        <f t="shared" si="15"/>
        <v>98.870056497175142</v>
      </c>
      <c r="J70" s="77">
        <v>0</v>
      </c>
    </row>
    <row r="71" spans="2:10" s="192" customFormat="1" ht="19.149999999999999" hidden="1" customHeight="1" outlineLevel="2" x14ac:dyDescent="0.25">
      <c r="B71" s="111" t="s">
        <v>81</v>
      </c>
      <c r="C71" s="112" t="s">
        <v>14</v>
      </c>
      <c r="D71" s="104"/>
      <c r="E71" s="191">
        <f t="shared" si="14"/>
        <v>10</v>
      </c>
      <c r="F71" s="104"/>
      <c r="G71" s="104">
        <v>10</v>
      </c>
      <c r="H71" s="191"/>
      <c r="I71" s="259"/>
      <c r="J71" s="78">
        <v>10</v>
      </c>
    </row>
    <row r="72" spans="2:10" s="192" customFormat="1" ht="19.149999999999999" customHeight="1" outlineLevel="1" collapsed="1" x14ac:dyDescent="0.25">
      <c r="B72" s="113" t="s">
        <v>81</v>
      </c>
      <c r="C72" s="150"/>
      <c r="D72" s="242">
        <f>SUM(D62:D71)</f>
        <v>5297</v>
      </c>
      <c r="E72" s="242">
        <f t="shared" ref="E72:H72" si="16">SUM(E62:E71)</f>
        <v>5406</v>
      </c>
      <c r="F72" s="242">
        <f t="shared" si="16"/>
        <v>5297</v>
      </c>
      <c r="G72" s="242">
        <f t="shared" si="16"/>
        <v>109</v>
      </c>
      <c r="H72" s="242">
        <f t="shared" si="16"/>
        <v>5289</v>
      </c>
      <c r="I72" s="258">
        <f>H72/F72*100</f>
        <v>99.848971115725888</v>
      </c>
      <c r="J72" s="78">
        <f>SUBTOTAL(9,J62:J71)</f>
        <v>2680</v>
      </c>
    </row>
    <row r="73" spans="2:10" s="192" customFormat="1" ht="19.149999999999999" hidden="1" customHeight="1" outlineLevel="2" x14ac:dyDescent="0.25">
      <c r="B73" s="111" t="s">
        <v>82</v>
      </c>
      <c r="C73" s="112">
        <v>1</v>
      </c>
      <c r="D73" s="108">
        <v>526</v>
      </c>
      <c r="E73" s="191">
        <f>F73+G73</f>
        <v>533</v>
      </c>
      <c r="F73" s="108">
        <v>526</v>
      </c>
      <c r="G73" s="108">
        <v>7</v>
      </c>
      <c r="H73" s="191">
        <v>526</v>
      </c>
      <c r="I73" s="259">
        <f>H73/F73*100</f>
        <v>100</v>
      </c>
      <c r="J73" s="77">
        <v>7</v>
      </c>
    </row>
    <row r="74" spans="2:10" s="192" customFormat="1" ht="19.149999999999999" hidden="1" customHeight="1" outlineLevel="2" x14ac:dyDescent="0.25">
      <c r="B74" s="111" t="s">
        <v>82</v>
      </c>
      <c r="C74" s="112">
        <v>2</v>
      </c>
      <c r="D74" s="108">
        <v>675</v>
      </c>
      <c r="E74" s="191">
        <f t="shared" ref="E74:E97" si="17">F74+G74</f>
        <v>693</v>
      </c>
      <c r="F74" s="108">
        <v>675</v>
      </c>
      <c r="G74" s="108">
        <v>18</v>
      </c>
      <c r="H74" s="191">
        <v>674</v>
      </c>
      <c r="I74" s="259">
        <f>H74/F74*100</f>
        <v>99.851851851851848</v>
      </c>
      <c r="J74" s="77">
        <v>18</v>
      </c>
    </row>
    <row r="75" spans="2:10" s="192" customFormat="1" ht="19.149999999999999" hidden="1" customHeight="1" outlineLevel="2" x14ac:dyDescent="0.25">
      <c r="B75" s="111" t="s">
        <v>82</v>
      </c>
      <c r="C75" s="112">
        <v>3</v>
      </c>
      <c r="D75" s="108">
        <v>689</v>
      </c>
      <c r="E75" s="191">
        <f t="shared" si="17"/>
        <v>704</v>
      </c>
      <c r="F75" s="108">
        <v>689</v>
      </c>
      <c r="G75" s="108">
        <v>15</v>
      </c>
      <c r="H75" s="191">
        <v>691</v>
      </c>
      <c r="I75" s="259">
        <f t="shared" ref="I75:I96" si="18">H75/F75*100</f>
        <v>100.29027576197387</v>
      </c>
      <c r="J75" s="77"/>
    </row>
    <row r="76" spans="2:10" s="192" customFormat="1" ht="19.149999999999999" hidden="1" customHeight="1" outlineLevel="2" x14ac:dyDescent="0.25">
      <c r="B76" s="111" t="s">
        <v>82</v>
      </c>
      <c r="C76" s="112">
        <v>4</v>
      </c>
      <c r="D76" s="108">
        <v>463</v>
      </c>
      <c r="E76" s="191">
        <f t="shared" si="17"/>
        <v>474</v>
      </c>
      <c r="F76" s="108">
        <v>463</v>
      </c>
      <c r="G76" s="108">
        <v>11</v>
      </c>
      <c r="H76" s="191">
        <v>463</v>
      </c>
      <c r="I76" s="259">
        <f t="shared" si="18"/>
        <v>100</v>
      </c>
      <c r="J76" s="77"/>
    </row>
    <row r="77" spans="2:10" s="192" customFormat="1" ht="19.149999999999999" hidden="1" customHeight="1" outlineLevel="2" x14ac:dyDescent="0.25">
      <c r="B77" s="111" t="s">
        <v>82</v>
      </c>
      <c r="C77" s="112">
        <v>5</v>
      </c>
      <c r="D77" s="108">
        <v>446</v>
      </c>
      <c r="E77" s="191">
        <f t="shared" si="17"/>
        <v>459</v>
      </c>
      <c r="F77" s="108">
        <v>446</v>
      </c>
      <c r="G77" s="108">
        <v>13</v>
      </c>
      <c r="H77" s="191">
        <v>446</v>
      </c>
      <c r="I77" s="259">
        <f t="shared" si="18"/>
        <v>100</v>
      </c>
      <c r="J77" s="77">
        <v>13</v>
      </c>
    </row>
    <row r="78" spans="2:10" s="192" customFormat="1" ht="19.149999999999999" hidden="1" customHeight="1" outlineLevel="2" x14ac:dyDescent="0.25">
      <c r="B78" s="111" t="s">
        <v>82</v>
      </c>
      <c r="C78" s="112">
        <v>6</v>
      </c>
      <c r="D78" s="108">
        <v>555</v>
      </c>
      <c r="E78" s="191">
        <f t="shared" si="17"/>
        <v>570</v>
      </c>
      <c r="F78" s="108">
        <v>555</v>
      </c>
      <c r="G78" s="108">
        <v>15</v>
      </c>
      <c r="H78" s="191">
        <v>555</v>
      </c>
      <c r="I78" s="259">
        <f t="shared" si="18"/>
        <v>100</v>
      </c>
      <c r="J78" s="77">
        <v>15</v>
      </c>
    </row>
    <row r="79" spans="2:10" s="192" customFormat="1" ht="19.149999999999999" hidden="1" customHeight="1" outlineLevel="2" x14ac:dyDescent="0.25">
      <c r="B79" s="111" t="s">
        <v>82</v>
      </c>
      <c r="C79" s="112">
        <v>7</v>
      </c>
      <c r="D79" s="108">
        <v>636</v>
      </c>
      <c r="E79" s="191">
        <f t="shared" si="17"/>
        <v>654</v>
      </c>
      <c r="F79" s="108">
        <v>636</v>
      </c>
      <c r="G79" s="108">
        <v>18</v>
      </c>
      <c r="H79" s="191">
        <v>636</v>
      </c>
      <c r="I79" s="259">
        <f t="shared" si="18"/>
        <v>100</v>
      </c>
      <c r="J79" s="77">
        <v>18</v>
      </c>
    </row>
    <row r="80" spans="2:10" s="192" customFormat="1" ht="19.149999999999999" hidden="1" customHeight="1" outlineLevel="2" x14ac:dyDescent="0.25">
      <c r="B80" s="111" t="s">
        <v>82</v>
      </c>
      <c r="C80" s="112">
        <v>8</v>
      </c>
      <c r="D80" s="108">
        <v>481</v>
      </c>
      <c r="E80" s="191">
        <f t="shared" si="17"/>
        <v>494</v>
      </c>
      <c r="F80" s="108">
        <v>481</v>
      </c>
      <c r="G80" s="108">
        <v>13</v>
      </c>
      <c r="H80" s="191">
        <v>481</v>
      </c>
      <c r="I80" s="259">
        <f t="shared" si="18"/>
        <v>100</v>
      </c>
      <c r="J80" s="77">
        <v>12</v>
      </c>
    </row>
    <row r="81" spans="2:10" s="192" customFormat="1" ht="19.149999999999999" hidden="1" customHeight="1" outlineLevel="2" x14ac:dyDescent="0.25">
      <c r="B81" s="111" t="s">
        <v>82</v>
      </c>
      <c r="C81" s="112">
        <v>9</v>
      </c>
      <c r="D81" s="108">
        <v>474</v>
      </c>
      <c r="E81" s="191">
        <f t="shared" si="17"/>
        <v>484</v>
      </c>
      <c r="F81" s="108">
        <v>474</v>
      </c>
      <c r="G81" s="108">
        <v>10</v>
      </c>
      <c r="H81" s="191">
        <v>474</v>
      </c>
      <c r="I81" s="259">
        <f t="shared" si="18"/>
        <v>100</v>
      </c>
      <c r="J81" s="77">
        <v>484</v>
      </c>
    </row>
    <row r="82" spans="2:10" s="192" customFormat="1" ht="19.149999999999999" hidden="1" customHeight="1" outlineLevel="2" x14ac:dyDescent="0.25">
      <c r="B82" s="111" t="s">
        <v>82</v>
      </c>
      <c r="C82" s="112">
        <v>10</v>
      </c>
      <c r="D82" s="108">
        <v>555</v>
      </c>
      <c r="E82" s="191">
        <f t="shared" si="17"/>
        <v>579</v>
      </c>
      <c r="F82" s="108">
        <v>555</v>
      </c>
      <c r="G82" s="108">
        <v>24</v>
      </c>
      <c r="H82" s="191">
        <v>555</v>
      </c>
      <c r="I82" s="259">
        <f t="shared" si="18"/>
        <v>100</v>
      </c>
      <c r="J82" s="77">
        <v>579</v>
      </c>
    </row>
    <row r="83" spans="2:10" s="192" customFormat="1" ht="19.149999999999999" hidden="1" customHeight="1" outlineLevel="2" x14ac:dyDescent="0.25">
      <c r="B83" s="111" t="s">
        <v>82</v>
      </c>
      <c r="C83" s="112">
        <v>11</v>
      </c>
      <c r="D83" s="108">
        <v>529</v>
      </c>
      <c r="E83" s="191">
        <f t="shared" si="17"/>
        <v>529</v>
      </c>
      <c r="F83" s="108">
        <v>529</v>
      </c>
      <c r="G83" s="108">
        <v>0</v>
      </c>
      <c r="H83" s="191">
        <v>529</v>
      </c>
      <c r="I83" s="259">
        <f t="shared" si="18"/>
        <v>100</v>
      </c>
      <c r="J83" s="77">
        <v>529</v>
      </c>
    </row>
    <row r="84" spans="2:10" s="192" customFormat="1" ht="19.149999999999999" hidden="1" customHeight="1" outlineLevel="2" x14ac:dyDescent="0.25">
      <c r="B84" s="111" t="s">
        <v>82</v>
      </c>
      <c r="C84" s="112">
        <v>12</v>
      </c>
      <c r="D84" s="108">
        <v>520</v>
      </c>
      <c r="E84" s="191">
        <f t="shared" si="17"/>
        <v>536</v>
      </c>
      <c r="F84" s="108">
        <v>520</v>
      </c>
      <c r="G84" s="108">
        <v>16</v>
      </c>
      <c r="H84" s="191">
        <v>520</v>
      </c>
      <c r="I84" s="259">
        <f t="shared" si="18"/>
        <v>100</v>
      </c>
      <c r="J84" s="77">
        <v>16</v>
      </c>
    </row>
    <row r="85" spans="2:10" s="192" customFormat="1" ht="19.149999999999999" hidden="1" customHeight="1" outlineLevel="2" x14ac:dyDescent="0.25">
      <c r="B85" s="111" t="s">
        <v>82</v>
      </c>
      <c r="C85" s="112">
        <v>13</v>
      </c>
      <c r="D85" s="108">
        <v>627</v>
      </c>
      <c r="E85" s="191">
        <f t="shared" si="17"/>
        <v>641</v>
      </c>
      <c r="F85" s="108">
        <v>627</v>
      </c>
      <c r="G85" s="108">
        <v>14</v>
      </c>
      <c r="H85" s="191">
        <v>627</v>
      </c>
      <c r="I85" s="259">
        <f t="shared" si="18"/>
        <v>100</v>
      </c>
      <c r="J85" s="77">
        <v>14</v>
      </c>
    </row>
    <row r="86" spans="2:10" s="192" customFormat="1" ht="19.149999999999999" hidden="1" customHeight="1" outlineLevel="2" x14ac:dyDescent="0.25">
      <c r="B86" s="111" t="s">
        <v>82</v>
      </c>
      <c r="C86" s="112">
        <v>14</v>
      </c>
      <c r="D86" s="108">
        <v>459</v>
      </c>
      <c r="E86" s="191">
        <f t="shared" si="17"/>
        <v>496</v>
      </c>
      <c r="F86" s="108">
        <v>459</v>
      </c>
      <c r="G86" s="108">
        <v>37</v>
      </c>
      <c r="H86" s="191">
        <v>459</v>
      </c>
      <c r="I86" s="259">
        <f t="shared" si="18"/>
        <v>100</v>
      </c>
      <c r="J86" s="77">
        <v>350</v>
      </c>
    </row>
    <row r="87" spans="2:10" s="192" customFormat="1" ht="19.149999999999999" hidden="1" customHeight="1" outlineLevel="2" x14ac:dyDescent="0.25">
      <c r="B87" s="111" t="s">
        <v>82</v>
      </c>
      <c r="C87" s="112">
        <v>15</v>
      </c>
      <c r="D87" s="108">
        <v>617</v>
      </c>
      <c r="E87" s="191">
        <f t="shared" si="17"/>
        <v>632</v>
      </c>
      <c r="F87" s="108">
        <v>617</v>
      </c>
      <c r="G87" s="108">
        <v>15</v>
      </c>
      <c r="H87" s="191">
        <v>618</v>
      </c>
      <c r="I87" s="259">
        <f t="shared" si="18"/>
        <v>100.16207455429497</v>
      </c>
      <c r="J87" s="77">
        <v>15</v>
      </c>
    </row>
    <row r="88" spans="2:10" s="192" customFormat="1" ht="19.149999999999999" hidden="1" customHeight="1" outlineLevel="2" x14ac:dyDescent="0.25">
      <c r="B88" s="111" t="s">
        <v>82</v>
      </c>
      <c r="C88" s="112">
        <v>16</v>
      </c>
      <c r="D88" s="108">
        <v>559</v>
      </c>
      <c r="E88" s="191">
        <f t="shared" si="17"/>
        <v>582</v>
      </c>
      <c r="F88" s="108">
        <v>559</v>
      </c>
      <c r="G88" s="108">
        <v>23</v>
      </c>
      <c r="H88" s="191">
        <v>559</v>
      </c>
      <c r="I88" s="259">
        <f t="shared" si="18"/>
        <v>100</v>
      </c>
      <c r="J88" s="77">
        <v>5</v>
      </c>
    </row>
    <row r="89" spans="2:10" s="192" customFormat="1" ht="19.149999999999999" hidden="1" customHeight="1" outlineLevel="2" x14ac:dyDescent="0.25">
      <c r="B89" s="111" t="s">
        <v>82</v>
      </c>
      <c r="C89" s="112">
        <v>17</v>
      </c>
      <c r="D89" s="108">
        <v>515</v>
      </c>
      <c r="E89" s="191">
        <f t="shared" si="17"/>
        <v>527</v>
      </c>
      <c r="F89" s="108">
        <v>515</v>
      </c>
      <c r="G89" s="108">
        <v>12</v>
      </c>
      <c r="H89" s="191">
        <v>515</v>
      </c>
      <c r="I89" s="259">
        <f t="shared" si="18"/>
        <v>100</v>
      </c>
      <c r="J89" s="77"/>
    </row>
    <row r="90" spans="2:10" s="192" customFormat="1" ht="19.149999999999999" hidden="1" customHeight="1" outlineLevel="2" x14ac:dyDescent="0.25">
      <c r="B90" s="111" t="s">
        <v>82</v>
      </c>
      <c r="C90" s="112">
        <v>18</v>
      </c>
      <c r="D90" s="108">
        <v>561</v>
      </c>
      <c r="E90" s="191">
        <f t="shared" si="17"/>
        <v>561</v>
      </c>
      <c r="F90" s="108">
        <v>561</v>
      </c>
      <c r="G90" s="108">
        <v>0</v>
      </c>
      <c r="H90" s="191">
        <v>561</v>
      </c>
      <c r="I90" s="259">
        <f t="shared" si="18"/>
        <v>100</v>
      </c>
      <c r="J90" s="77">
        <v>561</v>
      </c>
    </row>
    <row r="91" spans="2:10" s="192" customFormat="1" ht="19.149999999999999" hidden="1" customHeight="1" outlineLevel="2" x14ac:dyDescent="0.25">
      <c r="B91" s="111" t="s">
        <v>82</v>
      </c>
      <c r="C91" s="112">
        <v>19</v>
      </c>
      <c r="D91" s="108">
        <v>513</v>
      </c>
      <c r="E91" s="191">
        <f t="shared" si="17"/>
        <v>525</v>
      </c>
      <c r="F91" s="108">
        <v>513</v>
      </c>
      <c r="G91" s="108">
        <v>12</v>
      </c>
      <c r="H91" s="191">
        <v>513</v>
      </c>
      <c r="I91" s="259">
        <f t="shared" si="18"/>
        <v>100</v>
      </c>
      <c r="J91" s="77">
        <v>12</v>
      </c>
    </row>
    <row r="92" spans="2:10" s="192" customFormat="1" ht="19.149999999999999" hidden="1" customHeight="1" outlineLevel="2" x14ac:dyDescent="0.25">
      <c r="B92" s="111" t="s">
        <v>82</v>
      </c>
      <c r="C92" s="112">
        <v>20</v>
      </c>
      <c r="D92" s="108">
        <v>473</v>
      </c>
      <c r="E92" s="191">
        <f t="shared" si="17"/>
        <v>478</v>
      </c>
      <c r="F92" s="108">
        <v>473</v>
      </c>
      <c r="G92" s="108">
        <v>5</v>
      </c>
      <c r="H92" s="191">
        <v>473</v>
      </c>
      <c r="I92" s="259">
        <f t="shared" si="18"/>
        <v>100</v>
      </c>
      <c r="J92" s="77">
        <v>5</v>
      </c>
    </row>
    <row r="93" spans="2:10" s="192" customFormat="1" ht="19.149999999999999" hidden="1" customHeight="1" outlineLevel="2" x14ac:dyDescent="0.25">
      <c r="B93" s="111" t="s">
        <v>82</v>
      </c>
      <c r="C93" s="112">
        <v>21</v>
      </c>
      <c r="D93" s="108">
        <v>483</v>
      </c>
      <c r="E93" s="191">
        <f t="shared" si="17"/>
        <v>496</v>
      </c>
      <c r="F93" s="108">
        <v>483</v>
      </c>
      <c r="G93" s="108">
        <v>13</v>
      </c>
      <c r="H93" s="191">
        <v>483</v>
      </c>
      <c r="I93" s="259">
        <f t="shared" si="18"/>
        <v>100</v>
      </c>
      <c r="J93" s="77"/>
    </row>
    <row r="94" spans="2:10" s="192" customFormat="1" ht="19.149999999999999" hidden="1" customHeight="1" outlineLevel="2" x14ac:dyDescent="0.25">
      <c r="B94" s="111" t="s">
        <v>82</v>
      </c>
      <c r="C94" s="112">
        <v>22</v>
      </c>
      <c r="D94" s="108">
        <v>443</v>
      </c>
      <c r="E94" s="191">
        <f t="shared" si="17"/>
        <v>460</v>
      </c>
      <c r="F94" s="108">
        <v>443</v>
      </c>
      <c r="G94" s="108">
        <v>17</v>
      </c>
      <c r="H94" s="191">
        <v>443</v>
      </c>
      <c r="I94" s="259">
        <f t="shared" si="18"/>
        <v>100</v>
      </c>
      <c r="J94" s="77">
        <v>17</v>
      </c>
    </row>
    <row r="95" spans="2:10" s="192" customFormat="1" ht="19.149999999999999" hidden="1" customHeight="1" outlineLevel="2" x14ac:dyDescent="0.25">
      <c r="B95" s="111" t="s">
        <v>82</v>
      </c>
      <c r="C95" s="112">
        <v>23</v>
      </c>
      <c r="D95" s="108">
        <v>602</v>
      </c>
      <c r="E95" s="191">
        <f t="shared" si="17"/>
        <v>620</v>
      </c>
      <c r="F95" s="108">
        <v>602</v>
      </c>
      <c r="G95" s="108">
        <v>18</v>
      </c>
      <c r="H95" s="191">
        <v>602</v>
      </c>
      <c r="I95" s="259">
        <f t="shared" si="18"/>
        <v>100</v>
      </c>
      <c r="J95" s="77">
        <v>18</v>
      </c>
    </row>
    <row r="96" spans="2:10" s="192" customFormat="1" ht="19.149999999999999" hidden="1" customHeight="1" outlineLevel="2" x14ac:dyDescent="0.25">
      <c r="B96" s="111" t="s">
        <v>82</v>
      </c>
      <c r="C96" s="112">
        <v>24</v>
      </c>
      <c r="D96" s="108">
        <v>575</v>
      </c>
      <c r="E96" s="191">
        <f t="shared" si="17"/>
        <v>592</v>
      </c>
      <c r="F96" s="108">
        <v>575</v>
      </c>
      <c r="G96" s="108">
        <v>17</v>
      </c>
      <c r="H96" s="191">
        <v>575</v>
      </c>
      <c r="I96" s="259">
        <f t="shared" si="18"/>
        <v>100</v>
      </c>
      <c r="J96" s="77">
        <v>17</v>
      </c>
    </row>
    <row r="97" spans="2:10" s="192" customFormat="1" ht="19.149999999999999" hidden="1" customHeight="1" outlineLevel="2" x14ac:dyDescent="0.25">
      <c r="B97" s="111" t="s">
        <v>82</v>
      </c>
      <c r="C97" s="112" t="s">
        <v>14</v>
      </c>
      <c r="D97" s="104"/>
      <c r="E97" s="191">
        <f t="shared" si="17"/>
        <v>25</v>
      </c>
      <c r="F97" s="104"/>
      <c r="G97" s="104">
        <v>25</v>
      </c>
      <c r="H97" s="191"/>
      <c r="I97" s="259"/>
      <c r="J97" s="78">
        <v>25</v>
      </c>
    </row>
    <row r="98" spans="2:10" s="192" customFormat="1" ht="19.149999999999999" customHeight="1" outlineLevel="1" collapsed="1" x14ac:dyDescent="0.25">
      <c r="B98" s="113" t="s">
        <v>82</v>
      </c>
      <c r="C98" s="150"/>
      <c r="D98" s="242">
        <f>SUM(D73:D97)</f>
        <v>12976</v>
      </c>
      <c r="E98" s="242">
        <f t="shared" ref="E98:H98" si="19">SUM(E73:E97)</f>
        <v>13344</v>
      </c>
      <c r="F98" s="242">
        <f t="shared" si="19"/>
        <v>12976</v>
      </c>
      <c r="G98" s="242">
        <f t="shared" si="19"/>
        <v>368</v>
      </c>
      <c r="H98" s="242">
        <f t="shared" si="19"/>
        <v>12978</v>
      </c>
      <c r="I98" s="258">
        <f>H98/F98*100</f>
        <v>100.01541307028361</v>
      </c>
      <c r="J98" s="78">
        <f>SUBTOTAL(9,J73:J97)</f>
        <v>2730</v>
      </c>
    </row>
    <row r="99" spans="2:10" s="192" customFormat="1" ht="19.149999999999999" hidden="1" customHeight="1" outlineLevel="2" x14ac:dyDescent="0.25">
      <c r="B99" s="111" t="s">
        <v>83</v>
      </c>
      <c r="C99" s="112">
        <v>1</v>
      </c>
      <c r="D99" s="255">
        <v>657</v>
      </c>
      <c r="E99" s="256">
        <f>F99+G99</f>
        <v>672</v>
      </c>
      <c r="F99" s="255">
        <v>657</v>
      </c>
      <c r="G99" s="255">
        <v>15</v>
      </c>
      <c r="H99" s="256">
        <v>657</v>
      </c>
      <c r="I99" s="259">
        <f>H99/F99*100</f>
        <v>100</v>
      </c>
      <c r="J99" s="77">
        <v>672</v>
      </c>
    </row>
    <row r="100" spans="2:10" s="192" customFormat="1" ht="19.149999999999999" hidden="1" customHeight="1" outlineLevel="2" x14ac:dyDescent="0.25">
      <c r="B100" s="111" t="s">
        <v>83</v>
      </c>
      <c r="C100" s="112">
        <v>2</v>
      </c>
      <c r="D100" s="255">
        <v>630</v>
      </c>
      <c r="E100" s="256">
        <f t="shared" ref="E100:E102" si="20">F100+G100</f>
        <v>643</v>
      </c>
      <c r="F100" s="255">
        <v>630</v>
      </c>
      <c r="G100" s="255">
        <v>13</v>
      </c>
      <c r="H100" s="256">
        <v>630</v>
      </c>
      <c r="I100" s="259">
        <f>H100/F100*100</f>
        <v>100</v>
      </c>
      <c r="J100" s="77">
        <v>643</v>
      </c>
    </row>
    <row r="101" spans="2:10" s="192" customFormat="1" ht="19.149999999999999" hidden="1" customHeight="1" outlineLevel="2" x14ac:dyDescent="0.25">
      <c r="B101" s="111" t="s">
        <v>83</v>
      </c>
      <c r="C101" s="112">
        <v>3</v>
      </c>
      <c r="D101" s="255">
        <v>638</v>
      </c>
      <c r="E101" s="256">
        <f t="shared" si="20"/>
        <v>651</v>
      </c>
      <c r="F101" s="255">
        <v>638</v>
      </c>
      <c r="G101" s="255">
        <v>13</v>
      </c>
      <c r="H101" s="256">
        <v>638</v>
      </c>
      <c r="I101" s="259">
        <f t="shared" ref="I101:I102" si="21">H101/F101*100</f>
        <v>100</v>
      </c>
      <c r="J101" s="77">
        <v>18</v>
      </c>
    </row>
    <row r="102" spans="2:10" s="192" customFormat="1" ht="19.149999999999999" hidden="1" customHeight="1" outlineLevel="2" x14ac:dyDescent="0.25">
      <c r="B102" s="111" t="s">
        <v>83</v>
      </c>
      <c r="C102" s="112">
        <v>4</v>
      </c>
      <c r="D102" s="255">
        <v>554</v>
      </c>
      <c r="E102" s="256">
        <f t="shared" si="20"/>
        <v>564</v>
      </c>
      <c r="F102" s="255">
        <v>554</v>
      </c>
      <c r="G102" s="255">
        <v>10</v>
      </c>
      <c r="H102" s="256">
        <v>554</v>
      </c>
      <c r="I102" s="259">
        <f t="shared" si="21"/>
        <v>100</v>
      </c>
      <c r="J102" s="77">
        <v>564</v>
      </c>
    </row>
    <row r="103" spans="2:10" s="192" customFormat="1" ht="19.149999999999999" hidden="1" customHeight="1" outlineLevel="2" x14ac:dyDescent="0.25">
      <c r="B103" s="111" t="s">
        <v>83</v>
      </c>
      <c r="C103" s="112" t="s">
        <v>14</v>
      </c>
      <c r="D103" s="242"/>
      <c r="E103" s="256"/>
      <c r="F103" s="242"/>
      <c r="G103" s="242"/>
      <c r="H103" s="256"/>
      <c r="I103" s="259"/>
      <c r="J103" s="78">
        <v>0</v>
      </c>
    </row>
    <row r="104" spans="2:10" s="192" customFormat="1" ht="19.149999999999999" customHeight="1" outlineLevel="1" collapsed="1" x14ac:dyDescent="0.25">
      <c r="B104" s="113" t="s">
        <v>83</v>
      </c>
      <c r="C104" s="150"/>
      <c r="D104" s="242">
        <f>SUM(D99:D103)</f>
        <v>2479</v>
      </c>
      <c r="E104" s="242">
        <f t="shared" ref="E104:H104" si="22">SUM(E99:E103)</f>
        <v>2530</v>
      </c>
      <c r="F104" s="242">
        <f t="shared" si="22"/>
        <v>2479</v>
      </c>
      <c r="G104" s="242">
        <f t="shared" si="22"/>
        <v>51</v>
      </c>
      <c r="H104" s="242">
        <f t="shared" si="22"/>
        <v>2479</v>
      </c>
      <c r="I104" s="258">
        <f>H104/F104*100</f>
        <v>100</v>
      </c>
      <c r="J104" s="78">
        <f>SUBTOTAL(9,J99:J103)</f>
        <v>1897</v>
      </c>
    </row>
    <row r="105" spans="2:10" s="192" customFormat="1" ht="19.149999999999999" hidden="1" customHeight="1" outlineLevel="2" x14ac:dyDescent="0.25">
      <c r="B105" s="111" t="s">
        <v>84</v>
      </c>
      <c r="C105" s="112">
        <v>1</v>
      </c>
      <c r="D105" s="255">
        <v>463</v>
      </c>
      <c r="E105" s="256">
        <f>F105+G105</f>
        <v>473</v>
      </c>
      <c r="F105" s="255">
        <v>463</v>
      </c>
      <c r="G105" s="255">
        <v>10</v>
      </c>
      <c r="H105" s="256">
        <v>463</v>
      </c>
      <c r="I105" s="258">
        <f t="shared" ref="I105:I168" si="23">H105/F105*100</f>
        <v>100</v>
      </c>
      <c r="J105" s="77">
        <v>463</v>
      </c>
    </row>
    <row r="106" spans="2:10" s="192" customFormat="1" ht="19.149999999999999" hidden="1" customHeight="1" outlineLevel="2" x14ac:dyDescent="0.25">
      <c r="B106" s="111" t="s">
        <v>84</v>
      </c>
      <c r="C106" s="112">
        <v>2</v>
      </c>
      <c r="D106" s="255">
        <v>512</v>
      </c>
      <c r="E106" s="256">
        <f t="shared" ref="E106:E120" si="24">F106+G106</f>
        <v>512</v>
      </c>
      <c r="F106" s="255">
        <v>512</v>
      </c>
      <c r="G106" s="255">
        <v>0</v>
      </c>
      <c r="H106" s="256">
        <v>512</v>
      </c>
      <c r="I106" s="258">
        <f t="shared" si="23"/>
        <v>100</v>
      </c>
      <c r="J106" s="77">
        <v>512</v>
      </c>
    </row>
    <row r="107" spans="2:10" s="192" customFormat="1" ht="19.149999999999999" hidden="1" customHeight="1" outlineLevel="2" x14ac:dyDescent="0.25">
      <c r="B107" s="111" t="s">
        <v>84</v>
      </c>
      <c r="C107" s="112">
        <v>3</v>
      </c>
      <c r="D107" s="255">
        <v>456</v>
      </c>
      <c r="E107" s="256">
        <f t="shared" si="24"/>
        <v>456</v>
      </c>
      <c r="F107" s="255">
        <v>456</v>
      </c>
      <c r="G107" s="255">
        <v>0</v>
      </c>
      <c r="H107" s="256">
        <v>456</v>
      </c>
      <c r="I107" s="258">
        <f t="shared" si="23"/>
        <v>100</v>
      </c>
      <c r="J107" s="77">
        <v>456</v>
      </c>
    </row>
    <row r="108" spans="2:10" s="192" customFormat="1" ht="19.149999999999999" hidden="1" customHeight="1" outlineLevel="2" x14ac:dyDescent="0.25">
      <c r="B108" s="111" t="s">
        <v>84</v>
      </c>
      <c r="C108" s="112">
        <v>4</v>
      </c>
      <c r="D108" s="255">
        <v>470</v>
      </c>
      <c r="E108" s="256">
        <f t="shared" si="24"/>
        <v>479</v>
      </c>
      <c r="F108" s="255">
        <v>470</v>
      </c>
      <c r="G108" s="255">
        <v>9</v>
      </c>
      <c r="H108" s="256">
        <v>470</v>
      </c>
      <c r="I108" s="258">
        <f t="shared" si="23"/>
        <v>100</v>
      </c>
      <c r="J108" s="77">
        <v>470</v>
      </c>
    </row>
    <row r="109" spans="2:10" s="192" customFormat="1" ht="19.149999999999999" hidden="1" customHeight="1" outlineLevel="2" x14ac:dyDescent="0.25">
      <c r="B109" s="111" t="s">
        <v>84</v>
      </c>
      <c r="C109" s="112">
        <v>5</v>
      </c>
      <c r="D109" s="255">
        <v>483</v>
      </c>
      <c r="E109" s="256">
        <f t="shared" si="24"/>
        <v>496</v>
      </c>
      <c r="F109" s="255">
        <v>483</v>
      </c>
      <c r="G109" s="255">
        <v>13</v>
      </c>
      <c r="H109" s="256">
        <v>483</v>
      </c>
      <c r="I109" s="258">
        <f t="shared" si="23"/>
        <v>100</v>
      </c>
      <c r="J109" s="77">
        <v>483</v>
      </c>
    </row>
    <row r="110" spans="2:10" s="192" customFormat="1" ht="19.149999999999999" hidden="1" customHeight="1" outlineLevel="2" x14ac:dyDescent="0.25">
      <c r="B110" s="111" t="s">
        <v>84</v>
      </c>
      <c r="C110" s="112">
        <v>6</v>
      </c>
      <c r="D110" s="255">
        <v>478</v>
      </c>
      <c r="E110" s="256">
        <f t="shared" si="24"/>
        <v>489</v>
      </c>
      <c r="F110" s="255">
        <v>478</v>
      </c>
      <c r="G110" s="255">
        <v>11</v>
      </c>
      <c r="H110" s="256">
        <v>478</v>
      </c>
      <c r="I110" s="258">
        <f t="shared" si="23"/>
        <v>100</v>
      </c>
      <c r="J110" s="77">
        <v>478</v>
      </c>
    </row>
    <row r="111" spans="2:10" s="192" customFormat="1" ht="19.149999999999999" hidden="1" customHeight="1" outlineLevel="2" x14ac:dyDescent="0.25">
      <c r="B111" s="111" t="s">
        <v>84</v>
      </c>
      <c r="C111" s="112">
        <v>7</v>
      </c>
      <c r="D111" s="255">
        <v>529</v>
      </c>
      <c r="E111" s="256">
        <f t="shared" si="24"/>
        <v>540</v>
      </c>
      <c r="F111" s="255">
        <v>529</v>
      </c>
      <c r="G111" s="255">
        <v>11</v>
      </c>
      <c r="H111" s="256">
        <v>529</v>
      </c>
      <c r="I111" s="258">
        <f t="shared" si="23"/>
        <v>100</v>
      </c>
      <c r="J111" s="77">
        <v>529</v>
      </c>
    </row>
    <row r="112" spans="2:10" s="192" customFormat="1" ht="19.149999999999999" hidden="1" customHeight="1" outlineLevel="2" x14ac:dyDescent="0.25">
      <c r="B112" s="111" t="s">
        <v>84</v>
      </c>
      <c r="C112" s="112">
        <v>8</v>
      </c>
      <c r="D112" s="255">
        <v>537</v>
      </c>
      <c r="E112" s="256">
        <f t="shared" si="24"/>
        <v>540</v>
      </c>
      <c r="F112" s="255">
        <v>537</v>
      </c>
      <c r="G112" s="255">
        <v>3</v>
      </c>
      <c r="H112" s="256">
        <v>537</v>
      </c>
      <c r="I112" s="258">
        <f t="shared" si="23"/>
        <v>100</v>
      </c>
      <c r="J112" s="77">
        <v>537</v>
      </c>
    </row>
    <row r="113" spans="2:10" s="192" customFormat="1" ht="19.149999999999999" hidden="1" customHeight="1" outlineLevel="2" x14ac:dyDescent="0.25">
      <c r="B113" s="111" t="s">
        <v>84</v>
      </c>
      <c r="C113" s="112">
        <v>9</v>
      </c>
      <c r="D113" s="255">
        <v>453</v>
      </c>
      <c r="E113" s="256">
        <f t="shared" si="24"/>
        <v>462</v>
      </c>
      <c r="F113" s="255">
        <v>453</v>
      </c>
      <c r="G113" s="255">
        <v>9</v>
      </c>
      <c r="H113" s="256">
        <v>453</v>
      </c>
      <c r="I113" s="258">
        <f t="shared" si="23"/>
        <v>100</v>
      </c>
      <c r="J113" s="77">
        <v>453</v>
      </c>
    </row>
    <row r="114" spans="2:10" s="192" customFormat="1" ht="19.149999999999999" hidden="1" customHeight="1" outlineLevel="2" x14ac:dyDescent="0.25">
      <c r="B114" s="111" t="s">
        <v>84</v>
      </c>
      <c r="C114" s="112">
        <v>10</v>
      </c>
      <c r="D114" s="255">
        <v>568</v>
      </c>
      <c r="E114" s="256">
        <f t="shared" si="24"/>
        <v>581</v>
      </c>
      <c r="F114" s="255">
        <v>568</v>
      </c>
      <c r="G114" s="255">
        <v>13</v>
      </c>
      <c r="H114" s="256">
        <v>567</v>
      </c>
      <c r="I114" s="258">
        <f t="shared" si="23"/>
        <v>99.823943661971825</v>
      </c>
      <c r="J114" s="77">
        <v>567</v>
      </c>
    </row>
    <row r="115" spans="2:10" s="192" customFormat="1" ht="19.149999999999999" hidden="1" customHeight="1" outlineLevel="2" x14ac:dyDescent="0.25">
      <c r="B115" s="111" t="s">
        <v>84</v>
      </c>
      <c r="C115" s="112">
        <v>11</v>
      </c>
      <c r="D115" s="255">
        <v>419</v>
      </c>
      <c r="E115" s="256">
        <f t="shared" si="24"/>
        <v>428</v>
      </c>
      <c r="F115" s="255">
        <v>419</v>
      </c>
      <c r="G115" s="255">
        <v>9</v>
      </c>
      <c r="H115" s="256">
        <v>419</v>
      </c>
      <c r="I115" s="258">
        <f t="shared" si="23"/>
        <v>100</v>
      </c>
      <c r="J115" s="77">
        <v>419</v>
      </c>
    </row>
    <row r="116" spans="2:10" s="192" customFormat="1" ht="19.149999999999999" hidden="1" customHeight="1" outlineLevel="2" x14ac:dyDescent="0.25">
      <c r="B116" s="111" t="s">
        <v>84</v>
      </c>
      <c r="C116" s="112">
        <v>12</v>
      </c>
      <c r="D116" s="255">
        <v>540</v>
      </c>
      <c r="E116" s="256">
        <f t="shared" si="24"/>
        <v>551</v>
      </c>
      <c r="F116" s="255">
        <v>540</v>
      </c>
      <c r="G116" s="255">
        <v>11</v>
      </c>
      <c r="H116" s="256">
        <v>540</v>
      </c>
      <c r="I116" s="258">
        <f t="shared" si="23"/>
        <v>100</v>
      </c>
      <c r="J116" s="77">
        <v>541</v>
      </c>
    </row>
    <row r="117" spans="2:10" s="192" customFormat="1" ht="19.149999999999999" hidden="1" customHeight="1" outlineLevel="2" x14ac:dyDescent="0.25">
      <c r="B117" s="111" t="s">
        <v>84</v>
      </c>
      <c r="C117" s="112">
        <v>13</v>
      </c>
      <c r="D117" s="255">
        <v>548</v>
      </c>
      <c r="E117" s="256">
        <f t="shared" si="24"/>
        <v>559</v>
      </c>
      <c r="F117" s="255">
        <v>548</v>
      </c>
      <c r="G117" s="255">
        <v>11</v>
      </c>
      <c r="H117" s="256">
        <v>548</v>
      </c>
      <c r="I117" s="258">
        <f t="shared" si="23"/>
        <v>100</v>
      </c>
      <c r="J117" s="77">
        <v>548</v>
      </c>
    </row>
    <row r="118" spans="2:10" s="192" customFormat="1" ht="19.149999999999999" hidden="1" customHeight="1" outlineLevel="2" x14ac:dyDescent="0.25">
      <c r="B118" s="111" t="s">
        <v>84</v>
      </c>
      <c r="C118" s="112">
        <v>14</v>
      </c>
      <c r="D118" s="255">
        <v>557</v>
      </c>
      <c r="E118" s="256">
        <f t="shared" si="24"/>
        <v>557</v>
      </c>
      <c r="F118" s="255">
        <v>557</v>
      </c>
      <c r="G118" s="255">
        <v>0</v>
      </c>
      <c r="H118" s="256">
        <v>557</v>
      </c>
      <c r="I118" s="258">
        <f t="shared" si="23"/>
        <v>100</v>
      </c>
      <c r="J118" s="77">
        <v>557</v>
      </c>
    </row>
    <row r="119" spans="2:10" s="192" customFormat="1" ht="19.149999999999999" hidden="1" customHeight="1" outlineLevel="2" x14ac:dyDescent="0.25">
      <c r="B119" s="111" t="s">
        <v>84</v>
      </c>
      <c r="C119" s="112">
        <v>15</v>
      </c>
      <c r="D119" s="255">
        <v>450</v>
      </c>
      <c r="E119" s="256">
        <f t="shared" si="24"/>
        <v>459</v>
      </c>
      <c r="F119" s="255">
        <v>450</v>
      </c>
      <c r="G119" s="255">
        <v>9</v>
      </c>
      <c r="H119" s="256">
        <v>450</v>
      </c>
      <c r="I119" s="258">
        <f t="shared" si="23"/>
        <v>100</v>
      </c>
      <c r="J119" s="77">
        <v>450</v>
      </c>
    </row>
    <row r="120" spans="2:10" s="192" customFormat="1" ht="19.149999999999999" hidden="1" customHeight="1" outlineLevel="2" x14ac:dyDescent="0.25">
      <c r="B120" s="111" t="s">
        <v>84</v>
      </c>
      <c r="C120" s="112" t="s">
        <v>14</v>
      </c>
      <c r="D120" s="242"/>
      <c r="E120" s="256">
        <f t="shared" si="24"/>
        <v>16</v>
      </c>
      <c r="F120" s="242"/>
      <c r="G120" s="242">
        <v>16</v>
      </c>
      <c r="H120" s="256"/>
      <c r="I120" s="258"/>
      <c r="J120" s="78">
        <v>16</v>
      </c>
    </row>
    <row r="121" spans="2:10" s="192" customFormat="1" ht="19.149999999999999" customHeight="1" outlineLevel="1" collapsed="1" x14ac:dyDescent="0.25">
      <c r="B121" s="113" t="s">
        <v>84</v>
      </c>
      <c r="C121" s="150"/>
      <c r="D121" s="242">
        <f>SUM(D105:D120)</f>
        <v>7463</v>
      </c>
      <c r="E121" s="242">
        <f t="shared" ref="E121:H121" si="25">SUM(E105:E120)</f>
        <v>7598</v>
      </c>
      <c r="F121" s="242">
        <f t="shared" si="25"/>
        <v>7463</v>
      </c>
      <c r="G121" s="242">
        <f t="shared" si="25"/>
        <v>135</v>
      </c>
      <c r="H121" s="242">
        <f t="shared" si="25"/>
        <v>7462</v>
      </c>
      <c r="I121" s="258">
        <f t="shared" si="23"/>
        <v>99.98660056277636</v>
      </c>
      <c r="J121" s="78">
        <f>SUBTOTAL(9,J105:J120)</f>
        <v>7479</v>
      </c>
    </row>
    <row r="122" spans="2:10" s="192" customFormat="1" ht="19.149999999999999" hidden="1" customHeight="1" outlineLevel="2" x14ac:dyDescent="0.25">
      <c r="B122" s="111" t="s">
        <v>85</v>
      </c>
      <c r="C122" s="112">
        <v>1</v>
      </c>
      <c r="D122" s="255">
        <v>646</v>
      </c>
      <c r="E122" s="256">
        <f>F122+G122</f>
        <v>667</v>
      </c>
      <c r="F122" s="255">
        <v>646</v>
      </c>
      <c r="G122" s="255">
        <v>21</v>
      </c>
      <c r="H122" s="256">
        <v>646</v>
      </c>
      <c r="I122" s="258">
        <f t="shared" si="23"/>
        <v>100</v>
      </c>
      <c r="J122" s="77">
        <v>21</v>
      </c>
    </row>
    <row r="123" spans="2:10" s="192" customFormat="1" ht="19.149999999999999" hidden="1" customHeight="1" outlineLevel="2" x14ac:dyDescent="0.25">
      <c r="B123" s="111" t="s">
        <v>85</v>
      </c>
      <c r="C123" s="112">
        <v>2</v>
      </c>
      <c r="D123" s="255">
        <v>559</v>
      </c>
      <c r="E123" s="256">
        <f t="shared" ref="E123:E130" si="26">F123+G123</f>
        <v>572</v>
      </c>
      <c r="F123" s="255">
        <v>559</v>
      </c>
      <c r="G123" s="255">
        <v>13</v>
      </c>
      <c r="H123" s="256">
        <v>559</v>
      </c>
      <c r="I123" s="258">
        <f t="shared" si="23"/>
        <v>100</v>
      </c>
      <c r="J123" s="77">
        <v>13</v>
      </c>
    </row>
    <row r="124" spans="2:10" s="192" customFormat="1" ht="19.149999999999999" hidden="1" customHeight="1" outlineLevel="2" x14ac:dyDescent="0.25">
      <c r="B124" s="111" t="s">
        <v>85</v>
      </c>
      <c r="C124" s="112">
        <v>3</v>
      </c>
      <c r="D124" s="255">
        <v>652</v>
      </c>
      <c r="E124" s="256">
        <f t="shared" si="26"/>
        <v>666</v>
      </c>
      <c r="F124" s="255">
        <v>652</v>
      </c>
      <c r="G124" s="255">
        <v>14</v>
      </c>
      <c r="H124" s="256">
        <v>652</v>
      </c>
      <c r="I124" s="258">
        <f t="shared" si="23"/>
        <v>100</v>
      </c>
      <c r="J124" s="77">
        <v>14</v>
      </c>
    </row>
    <row r="125" spans="2:10" s="192" customFormat="1" ht="19.149999999999999" hidden="1" customHeight="1" outlineLevel="2" x14ac:dyDescent="0.25">
      <c r="B125" s="111" t="s">
        <v>85</v>
      </c>
      <c r="C125" s="112">
        <v>4</v>
      </c>
      <c r="D125" s="255">
        <v>534</v>
      </c>
      <c r="E125" s="256">
        <f t="shared" si="26"/>
        <v>547</v>
      </c>
      <c r="F125" s="255">
        <v>534</v>
      </c>
      <c r="G125" s="255">
        <v>13</v>
      </c>
      <c r="H125" s="256">
        <v>534</v>
      </c>
      <c r="I125" s="258">
        <f t="shared" si="23"/>
        <v>100</v>
      </c>
      <c r="J125" s="77">
        <v>13</v>
      </c>
    </row>
    <row r="126" spans="2:10" s="192" customFormat="1" ht="19.149999999999999" hidden="1" customHeight="1" outlineLevel="2" x14ac:dyDescent="0.25">
      <c r="B126" s="111" t="s">
        <v>85</v>
      </c>
      <c r="C126" s="112">
        <v>5</v>
      </c>
      <c r="D126" s="255">
        <v>525</v>
      </c>
      <c r="E126" s="256">
        <f t="shared" si="26"/>
        <v>536</v>
      </c>
      <c r="F126" s="255">
        <v>525</v>
      </c>
      <c r="G126" s="255">
        <v>11</v>
      </c>
      <c r="H126" s="256">
        <v>520</v>
      </c>
      <c r="I126" s="258">
        <f t="shared" si="23"/>
        <v>99.047619047619051</v>
      </c>
      <c r="J126" s="77">
        <v>11</v>
      </c>
    </row>
    <row r="127" spans="2:10" s="192" customFormat="1" ht="19.149999999999999" hidden="1" customHeight="1" outlineLevel="2" x14ac:dyDescent="0.25">
      <c r="B127" s="111" t="s">
        <v>85</v>
      </c>
      <c r="C127" s="112">
        <v>6</v>
      </c>
      <c r="D127" s="255">
        <v>570</v>
      </c>
      <c r="E127" s="256">
        <f t="shared" si="26"/>
        <v>582</v>
      </c>
      <c r="F127" s="255">
        <v>570</v>
      </c>
      <c r="G127" s="255">
        <v>12</v>
      </c>
      <c r="H127" s="256">
        <v>568</v>
      </c>
      <c r="I127" s="258">
        <f t="shared" si="23"/>
        <v>99.649122807017548</v>
      </c>
      <c r="J127" s="77">
        <v>12</v>
      </c>
    </row>
    <row r="128" spans="2:10" s="192" customFormat="1" ht="19.149999999999999" hidden="1" customHeight="1" outlineLevel="2" x14ac:dyDescent="0.25">
      <c r="B128" s="111" t="s">
        <v>85</v>
      </c>
      <c r="C128" s="112">
        <v>7</v>
      </c>
      <c r="D128" s="255">
        <v>476</v>
      </c>
      <c r="E128" s="256">
        <f t="shared" si="26"/>
        <v>485</v>
      </c>
      <c r="F128" s="255">
        <v>476</v>
      </c>
      <c r="G128" s="255">
        <v>9</v>
      </c>
      <c r="H128" s="256">
        <v>476</v>
      </c>
      <c r="I128" s="258">
        <f t="shared" si="23"/>
        <v>100</v>
      </c>
      <c r="J128" s="77">
        <v>9</v>
      </c>
    </row>
    <row r="129" spans="2:10" s="192" customFormat="1" ht="19.149999999999999" hidden="1" customHeight="1" outlineLevel="2" x14ac:dyDescent="0.25">
      <c r="B129" s="111" t="s">
        <v>85</v>
      </c>
      <c r="C129" s="112">
        <v>8</v>
      </c>
      <c r="D129" s="255">
        <v>521</v>
      </c>
      <c r="E129" s="256">
        <f t="shared" si="26"/>
        <v>532</v>
      </c>
      <c r="F129" s="255">
        <v>521</v>
      </c>
      <c r="G129" s="255">
        <v>11</v>
      </c>
      <c r="H129" s="256">
        <v>521</v>
      </c>
      <c r="I129" s="258">
        <f t="shared" si="23"/>
        <v>100</v>
      </c>
      <c r="J129" s="77">
        <v>11</v>
      </c>
    </row>
    <row r="130" spans="2:10" s="192" customFormat="1" ht="19.149999999999999" hidden="1" customHeight="1" outlineLevel="2" x14ac:dyDescent="0.25">
      <c r="B130" s="111" t="s">
        <v>85</v>
      </c>
      <c r="C130" s="112">
        <v>9</v>
      </c>
      <c r="D130" s="255">
        <v>467</v>
      </c>
      <c r="E130" s="256">
        <f t="shared" si="26"/>
        <v>477</v>
      </c>
      <c r="F130" s="255">
        <v>467</v>
      </c>
      <c r="G130" s="255">
        <v>10</v>
      </c>
      <c r="H130" s="256">
        <v>467</v>
      </c>
      <c r="I130" s="258">
        <f t="shared" si="23"/>
        <v>100</v>
      </c>
      <c r="J130" s="77">
        <v>10</v>
      </c>
    </row>
    <row r="131" spans="2:10" s="192" customFormat="1" ht="19.149999999999999" hidden="1" customHeight="1" outlineLevel="2" x14ac:dyDescent="0.25">
      <c r="B131" s="111" t="s">
        <v>85</v>
      </c>
      <c r="C131" s="112" t="s">
        <v>14</v>
      </c>
      <c r="D131" s="242"/>
      <c r="E131" s="256"/>
      <c r="F131" s="242"/>
      <c r="G131" s="242"/>
      <c r="H131" s="256"/>
      <c r="I131" s="258"/>
      <c r="J131" s="78">
        <v>10</v>
      </c>
    </row>
    <row r="132" spans="2:10" s="192" customFormat="1" ht="19.149999999999999" customHeight="1" outlineLevel="1" collapsed="1" x14ac:dyDescent="0.25">
      <c r="B132" s="113" t="s">
        <v>85</v>
      </c>
      <c r="C132" s="150"/>
      <c r="D132" s="242">
        <f>SUM(D122:D131)</f>
        <v>4950</v>
      </c>
      <c r="E132" s="242">
        <f t="shared" ref="E132:H132" si="27">SUM(E122:E131)</f>
        <v>5064</v>
      </c>
      <c r="F132" s="242">
        <f t="shared" si="27"/>
        <v>4950</v>
      </c>
      <c r="G132" s="242">
        <f t="shared" si="27"/>
        <v>114</v>
      </c>
      <c r="H132" s="242">
        <f t="shared" si="27"/>
        <v>4943</v>
      </c>
      <c r="I132" s="258">
        <f t="shared" si="23"/>
        <v>99.858585858585855</v>
      </c>
      <c r="J132" s="78">
        <f>SUBTOTAL(9,J122:J131)</f>
        <v>124</v>
      </c>
    </row>
    <row r="133" spans="2:10" s="192" customFormat="1" ht="19.149999999999999" hidden="1" customHeight="1" outlineLevel="2" x14ac:dyDescent="0.25">
      <c r="B133" s="111" t="s">
        <v>86</v>
      </c>
      <c r="C133" s="112">
        <v>1</v>
      </c>
      <c r="D133" s="255">
        <v>535</v>
      </c>
      <c r="E133" s="256">
        <f>F133+G133</f>
        <v>546</v>
      </c>
      <c r="F133" s="255">
        <v>535</v>
      </c>
      <c r="G133" s="255">
        <v>11</v>
      </c>
      <c r="H133" s="256">
        <v>535</v>
      </c>
      <c r="I133" s="258">
        <f t="shared" si="23"/>
        <v>100</v>
      </c>
      <c r="J133" s="77">
        <v>11</v>
      </c>
    </row>
    <row r="134" spans="2:10" s="192" customFormat="1" ht="19.149999999999999" hidden="1" customHeight="1" outlineLevel="2" x14ac:dyDescent="0.25">
      <c r="B134" s="111" t="s">
        <v>86</v>
      </c>
      <c r="C134" s="112">
        <v>2</v>
      </c>
      <c r="D134" s="255">
        <v>599</v>
      </c>
      <c r="E134" s="256">
        <f t="shared" ref="E134:E140" si="28">F134+G134</f>
        <v>611</v>
      </c>
      <c r="F134" s="255">
        <v>599</v>
      </c>
      <c r="G134" s="255">
        <v>12</v>
      </c>
      <c r="H134" s="256">
        <v>599</v>
      </c>
      <c r="I134" s="258">
        <f t="shared" si="23"/>
        <v>100</v>
      </c>
      <c r="J134" s="77">
        <v>12</v>
      </c>
    </row>
    <row r="135" spans="2:10" s="192" customFormat="1" ht="19.149999999999999" hidden="1" customHeight="1" outlineLevel="2" x14ac:dyDescent="0.25">
      <c r="B135" s="111" t="s">
        <v>86</v>
      </c>
      <c r="C135" s="112">
        <v>3</v>
      </c>
      <c r="D135" s="255">
        <v>563</v>
      </c>
      <c r="E135" s="256">
        <f t="shared" si="28"/>
        <v>563</v>
      </c>
      <c r="F135" s="255">
        <v>563</v>
      </c>
      <c r="G135" s="255">
        <v>0</v>
      </c>
      <c r="H135" s="256">
        <v>563</v>
      </c>
      <c r="I135" s="258">
        <f t="shared" si="23"/>
        <v>100</v>
      </c>
      <c r="J135" s="77">
        <v>0</v>
      </c>
    </row>
    <row r="136" spans="2:10" s="192" customFormat="1" ht="19.149999999999999" hidden="1" customHeight="1" outlineLevel="2" x14ac:dyDescent="0.25">
      <c r="B136" s="111" t="s">
        <v>86</v>
      </c>
      <c r="C136" s="112">
        <v>4</v>
      </c>
      <c r="D136" s="255">
        <v>505</v>
      </c>
      <c r="E136" s="256">
        <f t="shared" si="28"/>
        <v>518</v>
      </c>
      <c r="F136" s="255">
        <v>505</v>
      </c>
      <c r="G136" s="255">
        <v>13</v>
      </c>
      <c r="H136" s="256">
        <v>505</v>
      </c>
      <c r="I136" s="258">
        <f t="shared" si="23"/>
        <v>100</v>
      </c>
      <c r="J136" s="77">
        <v>6</v>
      </c>
    </row>
    <row r="137" spans="2:10" s="192" customFormat="1" ht="19.149999999999999" hidden="1" customHeight="1" outlineLevel="2" x14ac:dyDescent="0.25">
      <c r="B137" s="111" t="s">
        <v>86</v>
      </c>
      <c r="C137" s="112">
        <v>5</v>
      </c>
      <c r="D137" s="255">
        <v>535</v>
      </c>
      <c r="E137" s="256">
        <f t="shared" si="28"/>
        <v>545</v>
      </c>
      <c r="F137" s="255">
        <v>535</v>
      </c>
      <c r="G137" s="255">
        <v>10</v>
      </c>
      <c r="H137" s="256">
        <v>535</v>
      </c>
      <c r="I137" s="258">
        <f t="shared" si="23"/>
        <v>100</v>
      </c>
      <c r="J137" s="77">
        <v>10</v>
      </c>
    </row>
    <row r="138" spans="2:10" s="192" customFormat="1" ht="19.149999999999999" hidden="1" customHeight="1" outlineLevel="2" x14ac:dyDescent="0.25">
      <c r="B138" s="111" t="s">
        <v>86</v>
      </c>
      <c r="C138" s="112">
        <v>6</v>
      </c>
      <c r="D138" s="255">
        <v>561</v>
      </c>
      <c r="E138" s="256">
        <f t="shared" si="28"/>
        <v>572</v>
      </c>
      <c r="F138" s="255">
        <v>561</v>
      </c>
      <c r="G138" s="255">
        <v>11</v>
      </c>
      <c r="H138" s="256">
        <v>558</v>
      </c>
      <c r="I138" s="258">
        <f t="shared" si="23"/>
        <v>99.465240641711233</v>
      </c>
      <c r="J138" s="77">
        <v>5</v>
      </c>
    </row>
    <row r="139" spans="2:10" s="192" customFormat="1" ht="19.149999999999999" hidden="1" customHeight="1" outlineLevel="2" x14ac:dyDescent="0.25">
      <c r="B139" s="111" t="s">
        <v>86</v>
      </c>
      <c r="C139" s="112">
        <v>7</v>
      </c>
      <c r="D139" s="255">
        <v>489</v>
      </c>
      <c r="E139" s="256">
        <f t="shared" si="28"/>
        <v>499</v>
      </c>
      <c r="F139" s="255">
        <v>489</v>
      </c>
      <c r="G139" s="255">
        <v>10</v>
      </c>
      <c r="H139" s="256">
        <v>489</v>
      </c>
      <c r="I139" s="258">
        <f t="shared" si="23"/>
        <v>100</v>
      </c>
      <c r="J139" s="77">
        <v>0</v>
      </c>
    </row>
    <row r="140" spans="2:10" s="192" customFormat="1" ht="19.149999999999999" hidden="1" customHeight="1" outlineLevel="2" x14ac:dyDescent="0.25">
      <c r="B140" s="111" t="s">
        <v>86</v>
      </c>
      <c r="C140" s="112" t="s">
        <v>14</v>
      </c>
      <c r="D140" s="242"/>
      <c r="E140" s="256">
        <f t="shared" si="28"/>
        <v>8</v>
      </c>
      <c r="F140" s="242"/>
      <c r="G140" s="242">
        <v>8</v>
      </c>
      <c r="H140" s="256"/>
      <c r="I140" s="258"/>
      <c r="J140" s="78">
        <v>8</v>
      </c>
    </row>
    <row r="141" spans="2:10" s="192" customFormat="1" ht="19.149999999999999" customHeight="1" outlineLevel="1" collapsed="1" x14ac:dyDescent="0.25">
      <c r="B141" s="113" t="s">
        <v>86</v>
      </c>
      <c r="C141" s="150"/>
      <c r="D141" s="242">
        <f>SUM(D133:D140)</f>
        <v>3787</v>
      </c>
      <c r="E141" s="242">
        <f t="shared" ref="E141:H141" si="29">SUM(E133:E140)</f>
        <v>3862</v>
      </c>
      <c r="F141" s="242">
        <f t="shared" si="29"/>
        <v>3787</v>
      </c>
      <c r="G141" s="242">
        <f t="shared" si="29"/>
        <v>75</v>
      </c>
      <c r="H141" s="242">
        <f t="shared" si="29"/>
        <v>3784</v>
      </c>
      <c r="I141" s="258">
        <f t="shared" si="23"/>
        <v>99.920781621336147</v>
      </c>
      <c r="J141" s="78">
        <f>SUBTOTAL(9,J133:J140)</f>
        <v>52</v>
      </c>
    </row>
    <row r="142" spans="2:10" s="192" customFormat="1" ht="19.149999999999999" hidden="1" customHeight="1" outlineLevel="2" x14ac:dyDescent="0.25">
      <c r="B142" s="111" t="s">
        <v>87</v>
      </c>
      <c r="C142" s="112">
        <v>1</v>
      </c>
      <c r="D142" s="255">
        <v>487</v>
      </c>
      <c r="E142" s="256">
        <f>F142+G142</f>
        <v>500</v>
      </c>
      <c r="F142" s="255">
        <v>487</v>
      </c>
      <c r="G142" s="255">
        <v>13</v>
      </c>
      <c r="H142" s="256">
        <v>487</v>
      </c>
      <c r="I142" s="258">
        <f t="shared" si="23"/>
        <v>100</v>
      </c>
      <c r="J142" s="77">
        <v>500</v>
      </c>
    </row>
    <row r="143" spans="2:10" s="192" customFormat="1" ht="19.149999999999999" hidden="1" customHeight="1" outlineLevel="2" x14ac:dyDescent="0.25">
      <c r="B143" s="111" t="s">
        <v>87</v>
      </c>
      <c r="C143" s="112">
        <v>2</v>
      </c>
      <c r="D143" s="255">
        <v>452</v>
      </c>
      <c r="E143" s="256">
        <f t="shared" ref="E143:E161" si="30">F143+G143</f>
        <v>461</v>
      </c>
      <c r="F143" s="255">
        <v>452</v>
      </c>
      <c r="G143" s="255">
        <v>9</v>
      </c>
      <c r="H143" s="256">
        <v>452</v>
      </c>
      <c r="I143" s="258">
        <f t="shared" si="23"/>
        <v>100</v>
      </c>
      <c r="J143" s="77">
        <v>461</v>
      </c>
    </row>
    <row r="144" spans="2:10" s="192" customFormat="1" ht="19.149999999999999" hidden="1" customHeight="1" outlineLevel="2" x14ac:dyDescent="0.25">
      <c r="B144" s="111" t="s">
        <v>87</v>
      </c>
      <c r="C144" s="112">
        <v>3</v>
      </c>
      <c r="D144" s="255">
        <v>556</v>
      </c>
      <c r="E144" s="256">
        <f t="shared" si="30"/>
        <v>567</v>
      </c>
      <c r="F144" s="255">
        <v>556</v>
      </c>
      <c r="G144" s="255">
        <v>11</v>
      </c>
      <c r="H144" s="256">
        <v>556</v>
      </c>
      <c r="I144" s="258">
        <f t="shared" si="23"/>
        <v>100</v>
      </c>
      <c r="J144" s="77">
        <v>8</v>
      </c>
    </row>
    <row r="145" spans="2:10" s="192" customFormat="1" ht="19.149999999999999" hidden="1" customHeight="1" outlineLevel="2" x14ac:dyDescent="0.25">
      <c r="B145" s="111" t="s">
        <v>87</v>
      </c>
      <c r="C145" s="112">
        <v>4</v>
      </c>
      <c r="D145" s="255">
        <v>449</v>
      </c>
      <c r="E145" s="256">
        <f t="shared" si="30"/>
        <v>459</v>
      </c>
      <c r="F145" s="255">
        <v>449</v>
      </c>
      <c r="G145" s="255">
        <v>10</v>
      </c>
      <c r="H145" s="256">
        <v>449</v>
      </c>
      <c r="I145" s="258">
        <f t="shared" si="23"/>
        <v>100</v>
      </c>
      <c r="J145" s="77">
        <v>10</v>
      </c>
    </row>
    <row r="146" spans="2:10" s="192" customFormat="1" ht="19.149999999999999" hidden="1" customHeight="1" outlineLevel="2" x14ac:dyDescent="0.25">
      <c r="B146" s="111" t="s">
        <v>87</v>
      </c>
      <c r="C146" s="112">
        <v>5</v>
      </c>
      <c r="D146" s="255">
        <v>474</v>
      </c>
      <c r="E146" s="256">
        <f t="shared" si="30"/>
        <v>474</v>
      </c>
      <c r="F146" s="255">
        <v>474</v>
      </c>
      <c r="G146" s="255">
        <v>0</v>
      </c>
      <c r="H146" s="256">
        <v>474</v>
      </c>
      <c r="I146" s="258">
        <f t="shared" si="23"/>
        <v>100</v>
      </c>
      <c r="J146" s="77">
        <v>0</v>
      </c>
    </row>
    <row r="147" spans="2:10" s="192" customFormat="1" ht="19.149999999999999" hidden="1" customHeight="1" outlineLevel="2" x14ac:dyDescent="0.25">
      <c r="B147" s="111" t="s">
        <v>87</v>
      </c>
      <c r="C147" s="112">
        <v>6</v>
      </c>
      <c r="D147" s="255">
        <v>503</v>
      </c>
      <c r="E147" s="256">
        <f t="shared" si="30"/>
        <v>512</v>
      </c>
      <c r="F147" s="255">
        <v>503</v>
      </c>
      <c r="G147" s="255">
        <v>9</v>
      </c>
      <c r="H147" s="256">
        <v>503</v>
      </c>
      <c r="I147" s="258">
        <f t="shared" si="23"/>
        <v>100</v>
      </c>
      <c r="J147" s="77">
        <v>512</v>
      </c>
    </row>
    <row r="148" spans="2:10" s="192" customFormat="1" ht="19.149999999999999" hidden="1" customHeight="1" outlineLevel="2" x14ac:dyDescent="0.25">
      <c r="B148" s="111" t="s">
        <v>87</v>
      </c>
      <c r="C148" s="112">
        <v>7</v>
      </c>
      <c r="D148" s="255">
        <v>379</v>
      </c>
      <c r="E148" s="256">
        <f t="shared" si="30"/>
        <v>387</v>
      </c>
      <c r="F148" s="255">
        <v>379</v>
      </c>
      <c r="G148" s="255">
        <v>8</v>
      </c>
      <c r="H148" s="256">
        <v>379</v>
      </c>
      <c r="I148" s="258">
        <f t="shared" si="23"/>
        <v>100</v>
      </c>
      <c r="J148" s="77">
        <v>8</v>
      </c>
    </row>
    <row r="149" spans="2:10" s="192" customFormat="1" ht="19.149999999999999" hidden="1" customHeight="1" outlineLevel="2" x14ac:dyDescent="0.25">
      <c r="B149" s="111" t="s">
        <v>87</v>
      </c>
      <c r="C149" s="112">
        <v>8</v>
      </c>
      <c r="D149" s="255">
        <v>606</v>
      </c>
      <c r="E149" s="256">
        <f t="shared" si="30"/>
        <v>606</v>
      </c>
      <c r="F149" s="255">
        <v>606</v>
      </c>
      <c r="G149" s="255">
        <v>0</v>
      </c>
      <c r="H149" s="256">
        <v>606</v>
      </c>
      <c r="I149" s="258">
        <f t="shared" si="23"/>
        <v>100</v>
      </c>
      <c r="J149" s="77">
        <v>0</v>
      </c>
    </row>
    <row r="150" spans="2:10" s="192" customFormat="1" ht="19.149999999999999" hidden="1" customHeight="1" outlineLevel="2" x14ac:dyDescent="0.25">
      <c r="B150" s="111" t="s">
        <v>87</v>
      </c>
      <c r="C150" s="112">
        <v>9</v>
      </c>
      <c r="D150" s="255">
        <v>501</v>
      </c>
      <c r="E150" s="256">
        <f t="shared" si="30"/>
        <v>511</v>
      </c>
      <c r="F150" s="255">
        <v>501</v>
      </c>
      <c r="G150" s="255">
        <v>10</v>
      </c>
      <c r="H150" s="256">
        <v>501</v>
      </c>
      <c r="I150" s="258">
        <f t="shared" si="23"/>
        <v>100</v>
      </c>
      <c r="J150" s="77">
        <v>511</v>
      </c>
    </row>
    <row r="151" spans="2:10" s="192" customFormat="1" ht="19.149999999999999" hidden="1" customHeight="1" outlineLevel="2" x14ac:dyDescent="0.25">
      <c r="B151" s="111" t="s">
        <v>87</v>
      </c>
      <c r="C151" s="112">
        <v>10</v>
      </c>
      <c r="D151" s="255">
        <v>455</v>
      </c>
      <c r="E151" s="256">
        <f t="shared" si="30"/>
        <v>464</v>
      </c>
      <c r="F151" s="255">
        <v>455</v>
      </c>
      <c r="G151" s="255">
        <v>9</v>
      </c>
      <c r="H151" s="256">
        <v>455</v>
      </c>
      <c r="I151" s="258">
        <f t="shared" si="23"/>
        <v>100</v>
      </c>
      <c r="J151" s="77">
        <v>8</v>
      </c>
    </row>
    <row r="152" spans="2:10" s="192" customFormat="1" ht="19.149999999999999" hidden="1" customHeight="1" outlineLevel="2" x14ac:dyDescent="0.25">
      <c r="B152" s="111" t="s">
        <v>87</v>
      </c>
      <c r="C152" s="112">
        <v>11</v>
      </c>
      <c r="D152" s="255">
        <v>536</v>
      </c>
      <c r="E152" s="256">
        <f t="shared" si="30"/>
        <v>547</v>
      </c>
      <c r="F152" s="255">
        <v>536</v>
      </c>
      <c r="G152" s="255">
        <v>11</v>
      </c>
      <c r="H152" s="256">
        <v>536</v>
      </c>
      <c r="I152" s="258">
        <f t="shared" si="23"/>
        <v>100</v>
      </c>
      <c r="J152" s="77">
        <v>0</v>
      </c>
    </row>
    <row r="153" spans="2:10" s="192" customFormat="1" ht="19.149999999999999" hidden="1" customHeight="1" outlineLevel="2" x14ac:dyDescent="0.25">
      <c r="B153" s="111" t="s">
        <v>87</v>
      </c>
      <c r="C153" s="112">
        <v>12</v>
      </c>
      <c r="D153" s="255">
        <v>518</v>
      </c>
      <c r="E153" s="256">
        <f t="shared" si="30"/>
        <v>528</v>
      </c>
      <c r="F153" s="255">
        <v>518</v>
      </c>
      <c r="G153" s="255">
        <v>10</v>
      </c>
      <c r="H153" s="256">
        <v>518</v>
      </c>
      <c r="I153" s="258">
        <f t="shared" si="23"/>
        <v>100</v>
      </c>
      <c r="J153" s="77">
        <v>0</v>
      </c>
    </row>
    <row r="154" spans="2:10" s="192" customFormat="1" ht="19.149999999999999" hidden="1" customHeight="1" outlineLevel="2" x14ac:dyDescent="0.25">
      <c r="B154" s="111" t="s">
        <v>87</v>
      </c>
      <c r="C154" s="112">
        <v>13</v>
      </c>
      <c r="D154" s="255">
        <v>450</v>
      </c>
      <c r="E154" s="256">
        <f t="shared" si="30"/>
        <v>461</v>
      </c>
      <c r="F154" s="255">
        <v>450</v>
      </c>
      <c r="G154" s="255">
        <v>11</v>
      </c>
      <c r="H154" s="256">
        <v>450</v>
      </c>
      <c r="I154" s="258">
        <f t="shared" si="23"/>
        <v>100</v>
      </c>
      <c r="J154" s="77">
        <v>11</v>
      </c>
    </row>
    <row r="155" spans="2:10" s="192" customFormat="1" ht="19.149999999999999" hidden="1" customHeight="1" outlineLevel="2" x14ac:dyDescent="0.25">
      <c r="B155" s="111" t="s">
        <v>87</v>
      </c>
      <c r="C155" s="112">
        <v>14</v>
      </c>
      <c r="D155" s="255">
        <v>539</v>
      </c>
      <c r="E155" s="256">
        <f t="shared" si="30"/>
        <v>551</v>
      </c>
      <c r="F155" s="255">
        <v>539</v>
      </c>
      <c r="G155" s="255">
        <v>12</v>
      </c>
      <c r="H155" s="256">
        <v>535</v>
      </c>
      <c r="I155" s="258">
        <f t="shared" si="23"/>
        <v>99.257884972170686</v>
      </c>
      <c r="J155" s="77">
        <v>5</v>
      </c>
    </row>
    <row r="156" spans="2:10" s="192" customFormat="1" ht="19.149999999999999" hidden="1" customHeight="1" outlineLevel="2" x14ac:dyDescent="0.25">
      <c r="B156" s="111" t="s">
        <v>87</v>
      </c>
      <c r="C156" s="112">
        <v>15</v>
      </c>
      <c r="D156" s="255">
        <v>528</v>
      </c>
      <c r="E156" s="256">
        <f t="shared" si="30"/>
        <v>540</v>
      </c>
      <c r="F156" s="255">
        <v>528</v>
      </c>
      <c r="G156" s="255">
        <v>12</v>
      </c>
      <c r="H156" s="256">
        <v>528</v>
      </c>
      <c r="I156" s="258">
        <f t="shared" si="23"/>
        <v>100</v>
      </c>
      <c r="J156" s="77">
        <v>350</v>
      </c>
    </row>
    <row r="157" spans="2:10" s="192" customFormat="1" ht="19.149999999999999" hidden="1" customHeight="1" outlineLevel="2" x14ac:dyDescent="0.25">
      <c r="B157" s="111" t="s">
        <v>87</v>
      </c>
      <c r="C157" s="112">
        <v>16</v>
      </c>
      <c r="D157" s="255">
        <v>459</v>
      </c>
      <c r="E157" s="256">
        <f t="shared" si="30"/>
        <v>469</v>
      </c>
      <c r="F157" s="255">
        <v>459</v>
      </c>
      <c r="G157" s="255">
        <v>10</v>
      </c>
      <c r="H157" s="256">
        <v>459</v>
      </c>
      <c r="I157" s="258">
        <f t="shared" si="23"/>
        <v>100</v>
      </c>
      <c r="J157" s="77">
        <v>0</v>
      </c>
    </row>
    <row r="158" spans="2:10" s="192" customFormat="1" ht="19.149999999999999" hidden="1" customHeight="1" outlineLevel="2" x14ac:dyDescent="0.25">
      <c r="B158" s="111" t="s">
        <v>87</v>
      </c>
      <c r="C158" s="112">
        <v>17</v>
      </c>
      <c r="D158" s="255">
        <v>443</v>
      </c>
      <c r="E158" s="256">
        <f t="shared" si="30"/>
        <v>454</v>
      </c>
      <c r="F158" s="255">
        <v>443</v>
      </c>
      <c r="G158" s="255">
        <v>11</v>
      </c>
      <c r="H158" s="256">
        <v>443</v>
      </c>
      <c r="I158" s="258">
        <f t="shared" si="23"/>
        <v>100</v>
      </c>
      <c r="J158" s="77">
        <v>453</v>
      </c>
    </row>
    <row r="159" spans="2:10" s="192" customFormat="1" ht="19.149999999999999" hidden="1" customHeight="1" outlineLevel="2" x14ac:dyDescent="0.25">
      <c r="B159" s="111" t="s">
        <v>87</v>
      </c>
      <c r="C159" s="112">
        <v>18</v>
      </c>
      <c r="D159" s="255">
        <v>517</v>
      </c>
      <c r="E159" s="256">
        <f t="shared" si="30"/>
        <v>531</v>
      </c>
      <c r="F159" s="255">
        <v>517</v>
      </c>
      <c r="G159" s="255">
        <v>14</v>
      </c>
      <c r="H159" s="256">
        <v>517</v>
      </c>
      <c r="I159" s="258">
        <f t="shared" si="23"/>
        <v>100</v>
      </c>
      <c r="J159" s="77">
        <v>531</v>
      </c>
    </row>
    <row r="160" spans="2:10" s="192" customFormat="1" ht="19.149999999999999" hidden="1" customHeight="1" outlineLevel="2" x14ac:dyDescent="0.25">
      <c r="B160" s="111" t="s">
        <v>87</v>
      </c>
      <c r="C160" s="112">
        <v>19</v>
      </c>
      <c r="D160" s="255">
        <v>535</v>
      </c>
      <c r="E160" s="256">
        <f t="shared" si="30"/>
        <v>540</v>
      </c>
      <c r="F160" s="255">
        <v>535</v>
      </c>
      <c r="G160" s="255">
        <v>5</v>
      </c>
      <c r="H160" s="256">
        <v>535</v>
      </c>
      <c r="I160" s="258">
        <f t="shared" si="23"/>
        <v>100</v>
      </c>
      <c r="J160" s="77">
        <v>540</v>
      </c>
    </row>
    <row r="161" spans="2:10" s="192" customFormat="1" ht="19.149999999999999" hidden="1" customHeight="1" outlineLevel="2" x14ac:dyDescent="0.25">
      <c r="B161" s="111" t="s">
        <v>87</v>
      </c>
      <c r="C161" s="112">
        <v>20</v>
      </c>
      <c r="D161" s="255">
        <v>421</v>
      </c>
      <c r="E161" s="256">
        <f t="shared" si="30"/>
        <v>429</v>
      </c>
      <c r="F161" s="255">
        <v>421</v>
      </c>
      <c r="G161" s="255">
        <v>8</v>
      </c>
      <c r="H161" s="256">
        <v>421</v>
      </c>
      <c r="I161" s="258">
        <f t="shared" si="23"/>
        <v>100</v>
      </c>
      <c r="J161" s="77">
        <v>8</v>
      </c>
    </row>
    <row r="162" spans="2:10" s="192" customFormat="1" ht="19.149999999999999" hidden="1" customHeight="1" outlineLevel="2" x14ac:dyDescent="0.25">
      <c r="B162" s="111" t="s">
        <v>87</v>
      </c>
      <c r="C162" s="112" t="s">
        <v>14</v>
      </c>
      <c r="D162" s="242"/>
      <c r="E162" s="256"/>
      <c r="F162" s="242"/>
      <c r="G162" s="242"/>
      <c r="H162" s="256"/>
      <c r="I162" s="258"/>
      <c r="J162" s="78"/>
    </row>
    <row r="163" spans="2:10" s="192" customFormat="1" ht="19.149999999999999" customHeight="1" outlineLevel="1" collapsed="1" x14ac:dyDescent="0.25">
      <c r="B163" s="113" t="s">
        <v>87</v>
      </c>
      <c r="C163" s="150"/>
      <c r="D163" s="242">
        <f>SUM(D142:D162)</f>
        <v>9808</v>
      </c>
      <c r="E163" s="242">
        <f t="shared" ref="E163:H163" si="31">SUM(E142:E162)</f>
        <v>9991</v>
      </c>
      <c r="F163" s="242">
        <f t="shared" si="31"/>
        <v>9808</v>
      </c>
      <c r="G163" s="242">
        <f t="shared" si="31"/>
        <v>183</v>
      </c>
      <c r="H163" s="242">
        <f t="shared" si="31"/>
        <v>9804</v>
      </c>
      <c r="I163" s="258">
        <f t="shared" si="23"/>
        <v>99.959216965742243</v>
      </c>
      <c r="J163" s="78">
        <f>SUBTOTAL(9,J142:J162)</f>
        <v>3916</v>
      </c>
    </row>
    <row r="164" spans="2:10" s="192" customFormat="1" ht="19.149999999999999" hidden="1" customHeight="1" outlineLevel="2" x14ac:dyDescent="0.25">
      <c r="B164" s="111" t="s">
        <v>88</v>
      </c>
      <c r="C164" s="112">
        <v>1</v>
      </c>
      <c r="D164" s="255">
        <v>553</v>
      </c>
      <c r="E164" s="256">
        <f>F164+G164</f>
        <v>564</v>
      </c>
      <c r="F164" s="255">
        <v>553</v>
      </c>
      <c r="G164" s="255">
        <v>11</v>
      </c>
      <c r="H164" s="256">
        <v>553</v>
      </c>
      <c r="I164" s="258">
        <f t="shared" si="23"/>
        <v>100</v>
      </c>
      <c r="J164" s="77">
        <v>0</v>
      </c>
    </row>
    <row r="165" spans="2:10" s="192" customFormat="1" ht="19.149999999999999" hidden="1" customHeight="1" outlineLevel="2" x14ac:dyDescent="0.25">
      <c r="B165" s="111" t="s">
        <v>88</v>
      </c>
      <c r="C165" s="112">
        <v>2</v>
      </c>
      <c r="D165" s="255">
        <v>418</v>
      </c>
      <c r="E165" s="256">
        <f t="shared" ref="E165:E204" si="32">F165+G165</f>
        <v>427</v>
      </c>
      <c r="F165" s="255">
        <v>418</v>
      </c>
      <c r="G165" s="255">
        <v>9</v>
      </c>
      <c r="H165" s="256">
        <v>418</v>
      </c>
      <c r="I165" s="258">
        <f t="shared" si="23"/>
        <v>100</v>
      </c>
      <c r="J165" s="77">
        <v>0</v>
      </c>
    </row>
    <row r="166" spans="2:10" s="192" customFormat="1" ht="19.149999999999999" hidden="1" customHeight="1" outlineLevel="2" x14ac:dyDescent="0.25">
      <c r="B166" s="111" t="s">
        <v>88</v>
      </c>
      <c r="C166" s="112">
        <v>3</v>
      </c>
      <c r="D166" s="255">
        <v>527</v>
      </c>
      <c r="E166" s="256">
        <f t="shared" si="32"/>
        <v>539</v>
      </c>
      <c r="F166" s="255">
        <v>527</v>
      </c>
      <c r="G166" s="255">
        <v>12</v>
      </c>
      <c r="H166" s="256">
        <v>527</v>
      </c>
      <c r="I166" s="258">
        <f t="shared" si="23"/>
        <v>100</v>
      </c>
      <c r="J166" s="77">
        <v>0</v>
      </c>
    </row>
    <row r="167" spans="2:10" s="192" customFormat="1" ht="19.149999999999999" hidden="1" customHeight="1" outlineLevel="2" x14ac:dyDescent="0.25">
      <c r="B167" s="111" t="s">
        <v>88</v>
      </c>
      <c r="C167" s="112">
        <v>4</v>
      </c>
      <c r="D167" s="255">
        <v>443</v>
      </c>
      <c r="E167" s="256">
        <f t="shared" si="32"/>
        <v>452</v>
      </c>
      <c r="F167" s="255">
        <v>443</v>
      </c>
      <c r="G167" s="255">
        <f>452-443</f>
        <v>9</v>
      </c>
      <c r="H167" s="256">
        <v>443</v>
      </c>
      <c r="I167" s="258">
        <f t="shared" si="23"/>
        <v>100</v>
      </c>
      <c r="J167" s="77">
        <v>0</v>
      </c>
    </row>
    <row r="168" spans="2:10" s="192" customFormat="1" ht="19.149999999999999" hidden="1" customHeight="1" outlineLevel="2" x14ac:dyDescent="0.25">
      <c r="B168" s="111" t="s">
        <v>88</v>
      </c>
      <c r="C168" s="112">
        <v>5</v>
      </c>
      <c r="D168" s="255">
        <v>444</v>
      </c>
      <c r="E168" s="256">
        <f t="shared" si="32"/>
        <v>447</v>
      </c>
      <c r="F168" s="255">
        <v>444</v>
      </c>
      <c r="G168" s="255">
        <v>3</v>
      </c>
      <c r="H168" s="256">
        <v>444</v>
      </c>
      <c r="I168" s="258">
        <f t="shared" si="23"/>
        <v>100</v>
      </c>
      <c r="J168" s="77">
        <v>0</v>
      </c>
    </row>
    <row r="169" spans="2:10" s="192" customFormat="1" ht="19.149999999999999" hidden="1" customHeight="1" outlineLevel="2" x14ac:dyDescent="0.25">
      <c r="B169" s="111" t="s">
        <v>88</v>
      </c>
      <c r="C169" s="112">
        <v>6</v>
      </c>
      <c r="D169" s="255">
        <v>460</v>
      </c>
      <c r="E169" s="256">
        <f t="shared" si="32"/>
        <v>474</v>
      </c>
      <c r="F169" s="255">
        <v>460</v>
      </c>
      <c r="G169" s="255">
        <v>14</v>
      </c>
      <c r="H169" s="256">
        <v>460</v>
      </c>
      <c r="I169" s="258">
        <f t="shared" ref="I169:I232" si="33">H169/F169*100</f>
        <v>100</v>
      </c>
      <c r="J169" s="77">
        <v>0</v>
      </c>
    </row>
    <row r="170" spans="2:10" s="192" customFormat="1" ht="19.149999999999999" hidden="1" customHeight="1" outlineLevel="2" x14ac:dyDescent="0.25">
      <c r="B170" s="111" t="s">
        <v>88</v>
      </c>
      <c r="C170" s="112">
        <v>7</v>
      </c>
      <c r="D170" s="255">
        <v>498</v>
      </c>
      <c r="E170" s="256">
        <f t="shared" si="32"/>
        <v>510</v>
      </c>
      <c r="F170" s="255">
        <v>498</v>
      </c>
      <c r="G170" s="255">
        <v>12</v>
      </c>
      <c r="H170" s="256">
        <v>498</v>
      </c>
      <c r="I170" s="258">
        <f t="shared" si="33"/>
        <v>100</v>
      </c>
      <c r="J170" s="77">
        <v>0</v>
      </c>
    </row>
    <row r="171" spans="2:10" s="192" customFormat="1" ht="19.149999999999999" hidden="1" customHeight="1" outlineLevel="2" x14ac:dyDescent="0.25">
      <c r="B171" s="111" t="s">
        <v>88</v>
      </c>
      <c r="C171" s="112">
        <v>8</v>
      </c>
      <c r="D171" s="255">
        <v>399</v>
      </c>
      <c r="E171" s="256">
        <f t="shared" si="32"/>
        <v>407</v>
      </c>
      <c r="F171" s="255">
        <v>399</v>
      </c>
      <c r="G171" s="255">
        <v>8</v>
      </c>
      <c r="H171" s="256">
        <v>399</v>
      </c>
      <c r="I171" s="258">
        <f t="shared" si="33"/>
        <v>100</v>
      </c>
      <c r="J171" s="77">
        <v>0</v>
      </c>
    </row>
    <row r="172" spans="2:10" s="192" customFormat="1" ht="19.149999999999999" hidden="1" customHeight="1" outlineLevel="2" x14ac:dyDescent="0.25">
      <c r="B172" s="111" t="s">
        <v>88</v>
      </c>
      <c r="C172" s="112">
        <v>9</v>
      </c>
      <c r="D172" s="255">
        <v>479</v>
      </c>
      <c r="E172" s="256">
        <f t="shared" si="32"/>
        <v>489</v>
      </c>
      <c r="F172" s="255">
        <v>479</v>
      </c>
      <c r="G172" s="255">
        <v>10</v>
      </c>
      <c r="H172" s="256">
        <v>479</v>
      </c>
      <c r="I172" s="258">
        <f t="shared" si="33"/>
        <v>100</v>
      </c>
      <c r="J172" s="77">
        <v>0</v>
      </c>
    </row>
    <row r="173" spans="2:10" s="192" customFormat="1" ht="19.149999999999999" hidden="1" customHeight="1" outlineLevel="2" x14ac:dyDescent="0.25">
      <c r="B173" s="111" t="s">
        <v>88</v>
      </c>
      <c r="C173" s="112">
        <v>10</v>
      </c>
      <c r="D173" s="255">
        <v>419</v>
      </c>
      <c r="E173" s="256">
        <f t="shared" si="32"/>
        <v>428</v>
      </c>
      <c r="F173" s="255">
        <v>419</v>
      </c>
      <c r="G173" s="255">
        <v>9</v>
      </c>
      <c r="H173" s="256">
        <v>419</v>
      </c>
      <c r="I173" s="258">
        <f t="shared" si="33"/>
        <v>100</v>
      </c>
      <c r="J173" s="77">
        <v>0</v>
      </c>
    </row>
    <row r="174" spans="2:10" s="192" customFormat="1" ht="19.149999999999999" hidden="1" customHeight="1" outlineLevel="2" x14ac:dyDescent="0.25">
      <c r="B174" s="111" t="s">
        <v>88</v>
      </c>
      <c r="C174" s="112">
        <v>11</v>
      </c>
      <c r="D174" s="255">
        <v>445</v>
      </c>
      <c r="E174" s="256">
        <f t="shared" si="32"/>
        <v>455</v>
      </c>
      <c r="F174" s="255">
        <v>445</v>
      </c>
      <c r="G174" s="255">
        <v>10</v>
      </c>
      <c r="H174" s="256">
        <v>445</v>
      </c>
      <c r="I174" s="258">
        <f t="shared" si="33"/>
        <v>100</v>
      </c>
      <c r="J174" s="77">
        <v>0</v>
      </c>
    </row>
    <row r="175" spans="2:10" s="192" customFormat="1" ht="19.149999999999999" hidden="1" customHeight="1" outlineLevel="2" x14ac:dyDescent="0.25">
      <c r="B175" s="111" t="s">
        <v>88</v>
      </c>
      <c r="C175" s="112">
        <v>12</v>
      </c>
      <c r="D175" s="255">
        <v>431</v>
      </c>
      <c r="E175" s="256">
        <f t="shared" si="32"/>
        <v>441</v>
      </c>
      <c r="F175" s="255">
        <v>431</v>
      </c>
      <c r="G175" s="255">
        <v>10</v>
      </c>
      <c r="H175" s="256">
        <v>431</v>
      </c>
      <c r="I175" s="258">
        <f t="shared" si="33"/>
        <v>100</v>
      </c>
      <c r="J175" s="77">
        <v>0</v>
      </c>
    </row>
    <row r="176" spans="2:10" s="192" customFormat="1" ht="19.149999999999999" hidden="1" customHeight="1" outlineLevel="2" x14ac:dyDescent="0.25">
      <c r="B176" s="111" t="s">
        <v>88</v>
      </c>
      <c r="C176" s="112">
        <v>13</v>
      </c>
      <c r="D176" s="255">
        <v>450</v>
      </c>
      <c r="E176" s="256">
        <f t="shared" si="32"/>
        <v>462</v>
      </c>
      <c r="F176" s="255">
        <v>450</v>
      </c>
      <c r="G176" s="255">
        <v>12</v>
      </c>
      <c r="H176" s="256">
        <v>450</v>
      </c>
      <c r="I176" s="258">
        <f t="shared" si="33"/>
        <v>100</v>
      </c>
      <c r="J176" s="77">
        <v>0</v>
      </c>
    </row>
    <row r="177" spans="2:10" s="192" customFormat="1" ht="19.149999999999999" hidden="1" customHeight="1" outlineLevel="2" x14ac:dyDescent="0.25">
      <c r="B177" s="111" t="s">
        <v>88</v>
      </c>
      <c r="C177" s="112">
        <v>14</v>
      </c>
      <c r="D177" s="255">
        <v>484</v>
      </c>
      <c r="E177" s="256">
        <f t="shared" si="32"/>
        <v>495</v>
      </c>
      <c r="F177" s="255">
        <v>484</v>
      </c>
      <c r="G177" s="255">
        <v>11</v>
      </c>
      <c r="H177" s="256">
        <v>484</v>
      </c>
      <c r="I177" s="258">
        <f t="shared" si="33"/>
        <v>100</v>
      </c>
      <c r="J177" s="77">
        <v>0</v>
      </c>
    </row>
    <row r="178" spans="2:10" s="192" customFormat="1" ht="19.149999999999999" hidden="1" customHeight="1" outlineLevel="2" x14ac:dyDescent="0.25">
      <c r="B178" s="111" t="s">
        <v>88</v>
      </c>
      <c r="C178" s="112">
        <v>15</v>
      </c>
      <c r="D178" s="255">
        <v>465</v>
      </c>
      <c r="E178" s="256">
        <f t="shared" si="32"/>
        <v>475</v>
      </c>
      <c r="F178" s="255">
        <v>465</v>
      </c>
      <c r="G178" s="255">
        <v>10</v>
      </c>
      <c r="H178" s="256">
        <v>465</v>
      </c>
      <c r="I178" s="258">
        <f t="shared" si="33"/>
        <v>100</v>
      </c>
      <c r="J178" s="77">
        <v>0</v>
      </c>
    </row>
    <row r="179" spans="2:10" s="192" customFormat="1" ht="19.149999999999999" hidden="1" customHeight="1" outlineLevel="2" x14ac:dyDescent="0.25">
      <c r="B179" s="111" t="s">
        <v>88</v>
      </c>
      <c r="C179" s="112">
        <v>16</v>
      </c>
      <c r="D179" s="255">
        <v>463</v>
      </c>
      <c r="E179" s="256">
        <f t="shared" si="32"/>
        <v>473</v>
      </c>
      <c r="F179" s="255">
        <v>463</v>
      </c>
      <c r="G179" s="255">
        <v>10</v>
      </c>
      <c r="H179" s="256">
        <v>463</v>
      </c>
      <c r="I179" s="258">
        <f t="shared" si="33"/>
        <v>100</v>
      </c>
      <c r="J179" s="77">
        <v>0</v>
      </c>
    </row>
    <row r="180" spans="2:10" s="192" customFormat="1" ht="19.149999999999999" hidden="1" customHeight="1" outlineLevel="2" x14ac:dyDescent="0.25">
      <c r="B180" s="111" t="s">
        <v>88</v>
      </c>
      <c r="C180" s="112">
        <v>17</v>
      </c>
      <c r="D180" s="255">
        <v>429</v>
      </c>
      <c r="E180" s="256">
        <f t="shared" si="32"/>
        <v>444</v>
      </c>
      <c r="F180" s="255">
        <v>429</v>
      </c>
      <c r="G180" s="255">
        <v>15</v>
      </c>
      <c r="H180" s="256">
        <v>429</v>
      </c>
      <c r="I180" s="258">
        <f t="shared" si="33"/>
        <v>100</v>
      </c>
      <c r="J180" s="77">
        <v>0</v>
      </c>
    </row>
    <row r="181" spans="2:10" s="192" customFormat="1" ht="19.149999999999999" hidden="1" customHeight="1" outlineLevel="2" x14ac:dyDescent="0.25">
      <c r="B181" s="111" t="s">
        <v>88</v>
      </c>
      <c r="C181" s="112">
        <v>18</v>
      </c>
      <c r="D181" s="255">
        <v>468</v>
      </c>
      <c r="E181" s="256">
        <f t="shared" si="32"/>
        <v>479</v>
      </c>
      <c r="F181" s="255">
        <v>468</v>
      </c>
      <c r="G181" s="255">
        <v>11</v>
      </c>
      <c r="H181" s="256">
        <v>468</v>
      </c>
      <c r="I181" s="258">
        <f t="shared" si="33"/>
        <v>100</v>
      </c>
      <c r="J181" s="77">
        <v>0</v>
      </c>
    </row>
    <row r="182" spans="2:10" s="192" customFormat="1" ht="19.149999999999999" hidden="1" customHeight="1" outlineLevel="2" x14ac:dyDescent="0.25">
      <c r="B182" s="111" t="s">
        <v>88</v>
      </c>
      <c r="C182" s="112">
        <v>19</v>
      </c>
      <c r="D182" s="255">
        <v>553</v>
      </c>
      <c r="E182" s="256">
        <f t="shared" si="32"/>
        <v>563</v>
      </c>
      <c r="F182" s="255">
        <v>553</v>
      </c>
      <c r="G182" s="255">
        <v>10</v>
      </c>
      <c r="H182" s="256">
        <v>553</v>
      </c>
      <c r="I182" s="258">
        <f t="shared" si="33"/>
        <v>100</v>
      </c>
      <c r="J182" s="77">
        <v>0</v>
      </c>
    </row>
    <row r="183" spans="2:10" s="192" customFormat="1" ht="19.149999999999999" hidden="1" customHeight="1" outlineLevel="2" x14ac:dyDescent="0.25">
      <c r="B183" s="111" t="s">
        <v>88</v>
      </c>
      <c r="C183" s="112">
        <v>20</v>
      </c>
      <c r="D183" s="255">
        <v>480</v>
      </c>
      <c r="E183" s="256">
        <f t="shared" si="32"/>
        <v>494</v>
      </c>
      <c r="F183" s="255">
        <v>480</v>
      </c>
      <c r="G183" s="255">
        <v>14</v>
      </c>
      <c r="H183" s="256">
        <v>480</v>
      </c>
      <c r="I183" s="258">
        <f t="shared" si="33"/>
        <v>100</v>
      </c>
      <c r="J183" s="77">
        <v>0</v>
      </c>
    </row>
    <row r="184" spans="2:10" s="192" customFormat="1" ht="19.149999999999999" hidden="1" customHeight="1" outlineLevel="2" x14ac:dyDescent="0.25">
      <c r="B184" s="111" t="s">
        <v>88</v>
      </c>
      <c r="C184" s="112">
        <v>21</v>
      </c>
      <c r="D184" s="255">
        <v>423</v>
      </c>
      <c r="E184" s="256">
        <f t="shared" si="32"/>
        <v>434</v>
      </c>
      <c r="F184" s="255">
        <v>423</v>
      </c>
      <c r="G184" s="255">
        <v>11</v>
      </c>
      <c r="H184" s="256">
        <v>423</v>
      </c>
      <c r="I184" s="258">
        <f t="shared" si="33"/>
        <v>100</v>
      </c>
      <c r="J184" s="77">
        <v>0</v>
      </c>
    </row>
    <row r="185" spans="2:10" s="192" customFormat="1" ht="19.149999999999999" hidden="1" customHeight="1" outlineLevel="2" x14ac:dyDescent="0.25">
      <c r="B185" s="111" t="s">
        <v>88</v>
      </c>
      <c r="C185" s="112">
        <v>22</v>
      </c>
      <c r="D185" s="255">
        <v>584</v>
      </c>
      <c r="E185" s="256">
        <f t="shared" si="32"/>
        <v>597</v>
      </c>
      <c r="F185" s="255">
        <v>584</v>
      </c>
      <c r="G185" s="255">
        <v>13</v>
      </c>
      <c r="H185" s="256">
        <v>584</v>
      </c>
      <c r="I185" s="258">
        <f t="shared" si="33"/>
        <v>100</v>
      </c>
      <c r="J185" s="77">
        <v>0</v>
      </c>
    </row>
    <row r="186" spans="2:10" s="192" customFormat="1" ht="19.149999999999999" hidden="1" customHeight="1" outlineLevel="2" x14ac:dyDescent="0.25">
      <c r="B186" s="111" t="s">
        <v>88</v>
      </c>
      <c r="C186" s="112">
        <v>23</v>
      </c>
      <c r="D186" s="255">
        <v>472</v>
      </c>
      <c r="E186" s="256">
        <f t="shared" si="32"/>
        <v>482</v>
      </c>
      <c r="F186" s="255">
        <v>472</v>
      </c>
      <c r="G186" s="255">
        <v>10</v>
      </c>
      <c r="H186" s="256">
        <v>472</v>
      </c>
      <c r="I186" s="258">
        <f t="shared" si="33"/>
        <v>100</v>
      </c>
      <c r="J186" s="77">
        <v>0</v>
      </c>
    </row>
    <row r="187" spans="2:10" s="192" customFormat="1" ht="19.149999999999999" hidden="1" customHeight="1" outlineLevel="2" x14ac:dyDescent="0.25">
      <c r="B187" s="111" t="s">
        <v>88</v>
      </c>
      <c r="C187" s="112">
        <v>24</v>
      </c>
      <c r="D187" s="255">
        <v>575</v>
      </c>
      <c r="E187" s="256">
        <f t="shared" si="32"/>
        <v>589</v>
      </c>
      <c r="F187" s="255">
        <v>575</v>
      </c>
      <c r="G187" s="255">
        <v>14</v>
      </c>
      <c r="H187" s="256">
        <v>575</v>
      </c>
      <c r="I187" s="258">
        <f t="shared" si="33"/>
        <v>100</v>
      </c>
      <c r="J187" s="77">
        <v>0</v>
      </c>
    </row>
    <row r="188" spans="2:10" s="192" customFormat="1" ht="19.149999999999999" hidden="1" customHeight="1" outlineLevel="2" x14ac:dyDescent="0.25">
      <c r="B188" s="111" t="s">
        <v>88</v>
      </c>
      <c r="C188" s="112">
        <v>25</v>
      </c>
      <c r="D188" s="255">
        <v>382</v>
      </c>
      <c r="E188" s="256">
        <f t="shared" si="32"/>
        <v>390</v>
      </c>
      <c r="F188" s="255">
        <v>382</v>
      </c>
      <c r="G188" s="255">
        <v>8</v>
      </c>
      <c r="H188" s="256">
        <v>382</v>
      </c>
      <c r="I188" s="258">
        <f t="shared" si="33"/>
        <v>100</v>
      </c>
      <c r="J188" s="77">
        <v>0</v>
      </c>
    </row>
    <row r="189" spans="2:10" s="192" customFormat="1" ht="19.149999999999999" hidden="1" customHeight="1" outlineLevel="2" x14ac:dyDescent="0.25">
      <c r="B189" s="111" t="s">
        <v>88</v>
      </c>
      <c r="C189" s="112">
        <v>26</v>
      </c>
      <c r="D189" s="255">
        <v>481</v>
      </c>
      <c r="E189" s="256">
        <f t="shared" si="32"/>
        <v>491</v>
      </c>
      <c r="F189" s="255">
        <v>481</v>
      </c>
      <c r="G189" s="255">
        <v>10</v>
      </c>
      <c r="H189" s="256">
        <v>481</v>
      </c>
      <c r="I189" s="258">
        <f t="shared" si="33"/>
        <v>100</v>
      </c>
      <c r="J189" s="77">
        <v>0</v>
      </c>
    </row>
    <row r="190" spans="2:10" s="192" customFormat="1" ht="19.149999999999999" hidden="1" customHeight="1" outlineLevel="2" x14ac:dyDescent="0.25">
      <c r="B190" s="111" t="s">
        <v>88</v>
      </c>
      <c r="C190" s="112">
        <v>27</v>
      </c>
      <c r="D190" s="255">
        <v>487</v>
      </c>
      <c r="E190" s="256">
        <f t="shared" si="32"/>
        <v>497</v>
      </c>
      <c r="F190" s="255">
        <v>487</v>
      </c>
      <c r="G190" s="255">
        <v>10</v>
      </c>
      <c r="H190" s="256">
        <v>487</v>
      </c>
      <c r="I190" s="258">
        <f t="shared" si="33"/>
        <v>100</v>
      </c>
      <c r="J190" s="77">
        <v>0</v>
      </c>
    </row>
    <row r="191" spans="2:10" s="192" customFormat="1" ht="19.149999999999999" hidden="1" customHeight="1" outlineLevel="2" x14ac:dyDescent="0.25">
      <c r="B191" s="111" t="s">
        <v>88</v>
      </c>
      <c r="C191" s="112">
        <v>28</v>
      </c>
      <c r="D191" s="255">
        <v>488</v>
      </c>
      <c r="E191" s="256">
        <f t="shared" si="32"/>
        <v>498</v>
      </c>
      <c r="F191" s="255">
        <v>488</v>
      </c>
      <c r="G191" s="255">
        <v>10</v>
      </c>
      <c r="H191" s="256">
        <v>489</v>
      </c>
      <c r="I191" s="258">
        <f t="shared" si="33"/>
        <v>100.20491803278688</v>
      </c>
      <c r="J191" s="77">
        <v>0</v>
      </c>
    </row>
    <row r="192" spans="2:10" s="192" customFormat="1" ht="19.149999999999999" hidden="1" customHeight="1" outlineLevel="2" x14ac:dyDescent="0.25">
      <c r="B192" s="111" t="s">
        <v>88</v>
      </c>
      <c r="C192" s="112">
        <v>29</v>
      </c>
      <c r="D192" s="255">
        <v>523</v>
      </c>
      <c r="E192" s="256">
        <f t="shared" si="32"/>
        <v>542</v>
      </c>
      <c r="F192" s="255">
        <v>523</v>
      </c>
      <c r="G192" s="255">
        <v>19</v>
      </c>
      <c r="H192" s="256">
        <v>523</v>
      </c>
      <c r="I192" s="258">
        <f t="shared" si="33"/>
        <v>100</v>
      </c>
      <c r="J192" s="77">
        <v>0</v>
      </c>
    </row>
    <row r="193" spans="2:10" s="192" customFormat="1" ht="19.149999999999999" hidden="1" customHeight="1" outlineLevel="2" x14ac:dyDescent="0.25">
      <c r="B193" s="111" t="s">
        <v>88</v>
      </c>
      <c r="C193" s="112">
        <v>30</v>
      </c>
      <c r="D193" s="255">
        <v>405</v>
      </c>
      <c r="E193" s="256">
        <f t="shared" si="32"/>
        <v>413</v>
      </c>
      <c r="F193" s="255">
        <v>405</v>
      </c>
      <c r="G193" s="255">
        <v>8</v>
      </c>
      <c r="H193" s="256">
        <v>405</v>
      </c>
      <c r="I193" s="258">
        <f t="shared" si="33"/>
        <v>100</v>
      </c>
      <c r="J193" s="77">
        <v>0</v>
      </c>
    </row>
    <row r="194" spans="2:10" s="192" customFormat="1" ht="19.149999999999999" hidden="1" customHeight="1" outlineLevel="2" x14ac:dyDescent="0.25">
      <c r="B194" s="111" t="s">
        <v>88</v>
      </c>
      <c r="C194" s="112">
        <v>31</v>
      </c>
      <c r="D194" s="255">
        <v>508</v>
      </c>
      <c r="E194" s="256">
        <f t="shared" si="32"/>
        <v>520</v>
      </c>
      <c r="F194" s="255">
        <v>508</v>
      </c>
      <c r="G194" s="255">
        <v>12</v>
      </c>
      <c r="H194" s="256">
        <v>508</v>
      </c>
      <c r="I194" s="258">
        <f t="shared" si="33"/>
        <v>100</v>
      </c>
      <c r="J194" s="77">
        <v>0</v>
      </c>
    </row>
    <row r="195" spans="2:10" s="192" customFormat="1" ht="19.149999999999999" hidden="1" customHeight="1" outlineLevel="2" x14ac:dyDescent="0.25">
      <c r="B195" s="111" t="s">
        <v>88</v>
      </c>
      <c r="C195" s="112">
        <v>32</v>
      </c>
      <c r="D195" s="255">
        <v>404</v>
      </c>
      <c r="E195" s="256">
        <f t="shared" si="32"/>
        <v>413</v>
      </c>
      <c r="F195" s="255">
        <v>404</v>
      </c>
      <c r="G195" s="255">
        <v>9</v>
      </c>
      <c r="H195" s="256">
        <v>404</v>
      </c>
      <c r="I195" s="258">
        <f t="shared" si="33"/>
        <v>100</v>
      </c>
      <c r="J195" s="77">
        <v>0</v>
      </c>
    </row>
    <row r="196" spans="2:10" s="192" customFormat="1" ht="19.149999999999999" hidden="1" customHeight="1" outlineLevel="2" x14ac:dyDescent="0.25">
      <c r="B196" s="111" t="s">
        <v>88</v>
      </c>
      <c r="C196" s="112">
        <v>33</v>
      </c>
      <c r="D196" s="255">
        <v>389</v>
      </c>
      <c r="E196" s="256">
        <f t="shared" si="32"/>
        <v>397</v>
      </c>
      <c r="F196" s="255">
        <v>389</v>
      </c>
      <c r="G196" s="255">
        <v>8</v>
      </c>
      <c r="H196" s="256">
        <v>389</v>
      </c>
      <c r="I196" s="258">
        <f t="shared" si="33"/>
        <v>100</v>
      </c>
      <c r="J196" s="77">
        <v>0</v>
      </c>
    </row>
    <row r="197" spans="2:10" s="192" customFormat="1" ht="19.149999999999999" hidden="1" customHeight="1" outlineLevel="2" x14ac:dyDescent="0.25">
      <c r="B197" s="111" t="s">
        <v>88</v>
      </c>
      <c r="C197" s="112">
        <v>34</v>
      </c>
      <c r="D197" s="255">
        <v>527</v>
      </c>
      <c r="E197" s="256">
        <f t="shared" si="32"/>
        <v>539</v>
      </c>
      <c r="F197" s="255">
        <v>527</v>
      </c>
      <c r="G197" s="255">
        <v>12</v>
      </c>
      <c r="H197" s="256">
        <v>527</v>
      </c>
      <c r="I197" s="258">
        <f t="shared" si="33"/>
        <v>100</v>
      </c>
      <c r="J197" s="77">
        <v>0</v>
      </c>
    </row>
    <row r="198" spans="2:10" s="192" customFormat="1" ht="19.149999999999999" hidden="1" customHeight="1" outlineLevel="2" x14ac:dyDescent="0.25">
      <c r="B198" s="111" t="s">
        <v>88</v>
      </c>
      <c r="C198" s="112">
        <v>35</v>
      </c>
      <c r="D198" s="255">
        <v>480</v>
      </c>
      <c r="E198" s="256">
        <f t="shared" si="32"/>
        <v>490</v>
      </c>
      <c r="F198" s="255">
        <v>480</v>
      </c>
      <c r="G198" s="255">
        <v>10</v>
      </c>
      <c r="H198" s="256">
        <v>480</v>
      </c>
      <c r="I198" s="258">
        <f t="shared" si="33"/>
        <v>100</v>
      </c>
      <c r="J198" s="77">
        <v>0</v>
      </c>
    </row>
    <row r="199" spans="2:10" s="192" customFormat="1" ht="19.149999999999999" hidden="1" customHeight="1" outlineLevel="2" x14ac:dyDescent="0.25">
      <c r="B199" s="111" t="s">
        <v>88</v>
      </c>
      <c r="C199" s="112">
        <v>36</v>
      </c>
      <c r="D199" s="255">
        <v>580</v>
      </c>
      <c r="E199" s="256">
        <f t="shared" si="32"/>
        <v>592</v>
      </c>
      <c r="F199" s="255">
        <v>580</v>
      </c>
      <c r="G199" s="255">
        <v>12</v>
      </c>
      <c r="H199" s="256">
        <v>580</v>
      </c>
      <c r="I199" s="258">
        <f t="shared" si="33"/>
        <v>100</v>
      </c>
      <c r="J199" s="77">
        <v>0</v>
      </c>
    </row>
    <row r="200" spans="2:10" s="192" customFormat="1" ht="19.149999999999999" hidden="1" customHeight="1" outlineLevel="2" x14ac:dyDescent="0.25">
      <c r="B200" s="111" t="s">
        <v>88</v>
      </c>
      <c r="C200" s="112">
        <v>37</v>
      </c>
      <c r="D200" s="255">
        <v>435</v>
      </c>
      <c r="E200" s="256">
        <f t="shared" si="32"/>
        <v>444</v>
      </c>
      <c r="F200" s="255">
        <v>435</v>
      </c>
      <c r="G200" s="255">
        <v>9</v>
      </c>
      <c r="H200" s="256">
        <v>435</v>
      </c>
      <c r="I200" s="258">
        <f t="shared" si="33"/>
        <v>100</v>
      </c>
      <c r="J200" s="77">
        <v>0</v>
      </c>
    </row>
    <row r="201" spans="2:10" s="192" customFormat="1" ht="19.149999999999999" hidden="1" customHeight="1" outlineLevel="2" x14ac:dyDescent="0.25">
      <c r="B201" s="111" t="s">
        <v>88</v>
      </c>
      <c r="C201" s="112">
        <v>38</v>
      </c>
      <c r="D201" s="255">
        <v>447</v>
      </c>
      <c r="E201" s="256">
        <f t="shared" si="32"/>
        <v>456</v>
      </c>
      <c r="F201" s="255">
        <v>447</v>
      </c>
      <c r="G201" s="255">
        <v>9</v>
      </c>
      <c r="H201" s="256">
        <v>447</v>
      </c>
      <c r="I201" s="258">
        <f t="shared" si="33"/>
        <v>100</v>
      </c>
      <c r="J201" s="77">
        <v>0</v>
      </c>
    </row>
    <row r="202" spans="2:10" s="192" customFormat="1" ht="19.149999999999999" hidden="1" customHeight="1" outlineLevel="2" x14ac:dyDescent="0.25">
      <c r="B202" s="111" t="s">
        <v>88</v>
      </c>
      <c r="C202" s="112">
        <v>39</v>
      </c>
      <c r="D202" s="255">
        <v>409</v>
      </c>
      <c r="E202" s="256">
        <f t="shared" si="32"/>
        <v>418</v>
      </c>
      <c r="F202" s="255">
        <v>409</v>
      </c>
      <c r="G202" s="255">
        <v>9</v>
      </c>
      <c r="H202" s="256">
        <v>409</v>
      </c>
      <c r="I202" s="258">
        <f t="shared" si="33"/>
        <v>100</v>
      </c>
      <c r="J202" s="77">
        <v>0</v>
      </c>
    </row>
    <row r="203" spans="2:10" s="192" customFormat="1" ht="19.149999999999999" hidden="1" customHeight="1" outlineLevel="2" x14ac:dyDescent="0.25">
      <c r="B203" s="111" t="s">
        <v>88</v>
      </c>
      <c r="C203" s="112">
        <v>40</v>
      </c>
      <c r="D203" s="255">
        <v>487</v>
      </c>
      <c r="E203" s="256">
        <f t="shared" si="32"/>
        <v>497</v>
      </c>
      <c r="F203" s="255">
        <v>487</v>
      </c>
      <c r="G203" s="255">
        <v>10</v>
      </c>
      <c r="H203" s="256">
        <v>487</v>
      </c>
      <c r="I203" s="258">
        <f t="shared" si="33"/>
        <v>100</v>
      </c>
      <c r="J203" s="77">
        <v>0</v>
      </c>
    </row>
    <row r="204" spans="2:10" s="192" customFormat="1" ht="19.149999999999999" hidden="1" customHeight="1" outlineLevel="2" x14ac:dyDescent="0.25">
      <c r="B204" s="111" t="s">
        <v>88</v>
      </c>
      <c r="C204" s="112">
        <v>41</v>
      </c>
      <c r="D204" s="255">
        <v>504</v>
      </c>
      <c r="E204" s="256">
        <f t="shared" si="32"/>
        <v>514</v>
      </c>
      <c r="F204" s="255">
        <v>504</v>
      </c>
      <c r="G204" s="255">
        <v>10</v>
      </c>
      <c r="H204" s="256">
        <v>504</v>
      </c>
      <c r="I204" s="258">
        <f t="shared" si="33"/>
        <v>100</v>
      </c>
      <c r="J204" s="77">
        <v>0</v>
      </c>
    </row>
    <row r="205" spans="2:10" s="192" customFormat="1" ht="19.149999999999999" hidden="1" customHeight="1" outlineLevel="2" x14ac:dyDescent="0.25">
      <c r="B205" s="111" t="s">
        <v>88</v>
      </c>
      <c r="C205" s="112" t="s">
        <v>14</v>
      </c>
      <c r="D205" s="242"/>
      <c r="E205" s="256"/>
      <c r="F205" s="242"/>
      <c r="G205" s="242"/>
      <c r="H205" s="256"/>
      <c r="I205" s="258"/>
      <c r="J205" s="78">
        <v>0</v>
      </c>
    </row>
    <row r="206" spans="2:10" s="192" customFormat="1" ht="19.149999999999999" customHeight="1" outlineLevel="1" collapsed="1" x14ac:dyDescent="0.25">
      <c r="B206" s="113" t="s">
        <v>88</v>
      </c>
      <c r="C206" s="150"/>
      <c r="D206" s="242">
        <f>SUM(D164:D205)</f>
        <v>19298</v>
      </c>
      <c r="E206" s="242">
        <f t="shared" ref="E206:H206" si="34">SUM(E164:E205)</f>
        <v>19731</v>
      </c>
      <c r="F206" s="242">
        <f t="shared" si="34"/>
        <v>19298</v>
      </c>
      <c r="G206" s="242">
        <f t="shared" si="34"/>
        <v>433</v>
      </c>
      <c r="H206" s="242">
        <f t="shared" si="34"/>
        <v>19299</v>
      </c>
      <c r="I206" s="258">
        <f t="shared" si="33"/>
        <v>100.00518188413308</v>
      </c>
      <c r="J206" s="78">
        <f>SUBTOTAL(9,J164:J205)</f>
        <v>0</v>
      </c>
    </row>
    <row r="207" spans="2:10" s="192" customFormat="1" ht="19.149999999999999" hidden="1" customHeight="1" outlineLevel="2" x14ac:dyDescent="0.25">
      <c r="B207" s="111" t="s">
        <v>89</v>
      </c>
      <c r="C207" s="112">
        <v>1</v>
      </c>
      <c r="D207" s="255">
        <v>474</v>
      </c>
      <c r="E207" s="256">
        <f>F207+G207</f>
        <v>487</v>
      </c>
      <c r="F207" s="255">
        <v>474</v>
      </c>
      <c r="G207" s="255">
        <v>13</v>
      </c>
      <c r="H207" s="256">
        <v>474</v>
      </c>
      <c r="I207" s="258">
        <f t="shared" si="33"/>
        <v>100</v>
      </c>
      <c r="J207" s="77">
        <v>13</v>
      </c>
    </row>
    <row r="208" spans="2:10" s="192" customFormat="1" ht="19.149999999999999" hidden="1" customHeight="1" outlineLevel="2" x14ac:dyDescent="0.25">
      <c r="B208" s="111" t="s">
        <v>89</v>
      </c>
      <c r="C208" s="112">
        <v>2</v>
      </c>
      <c r="D208" s="255">
        <v>569</v>
      </c>
      <c r="E208" s="256">
        <f t="shared" ref="E208:E219" si="35">F208+G208</f>
        <v>581</v>
      </c>
      <c r="F208" s="255">
        <v>569</v>
      </c>
      <c r="G208" s="255">
        <v>12</v>
      </c>
      <c r="H208" s="256">
        <v>568</v>
      </c>
      <c r="I208" s="258">
        <f t="shared" si="33"/>
        <v>99.824253075571178</v>
      </c>
      <c r="J208" s="77">
        <v>0</v>
      </c>
    </row>
    <row r="209" spans="2:10" s="192" customFormat="1" ht="19.149999999999999" hidden="1" customHeight="1" outlineLevel="2" x14ac:dyDescent="0.25">
      <c r="B209" s="111" t="s">
        <v>89</v>
      </c>
      <c r="C209" s="112">
        <v>3</v>
      </c>
      <c r="D209" s="255">
        <v>505</v>
      </c>
      <c r="E209" s="256">
        <f t="shared" si="35"/>
        <v>513</v>
      </c>
      <c r="F209" s="255">
        <v>505</v>
      </c>
      <c r="G209" s="255">
        <v>8</v>
      </c>
      <c r="H209" s="256">
        <v>505</v>
      </c>
      <c r="I209" s="258">
        <f t="shared" si="33"/>
        <v>100</v>
      </c>
      <c r="J209" s="77">
        <v>8</v>
      </c>
    </row>
    <row r="210" spans="2:10" s="192" customFormat="1" ht="19.149999999999999" hidden="1" customHeight="1" outlineLevel="2" x14ac:dyDescent="0.25">
      <c r="B210" s="111" t="s">
        <v>89</v>
      </c>
      <c r="C210" s="112">
        <v>4</v>
      </c>
      <c r="D210" s="255">
        <v>561</v>
      </c>
      <c r="E210" s="256">
        <f t="shared" si="35"/>
        <v>575</v>
      </c>
      <c r="F210" s="255">
        <v>561</v>
      </c>
      <c r="G210" s="255">
        <v>14</v>
      </c>
      <c r="H210" s="256">
        <v>561</v>
      </c>
      <c r="I210" s="258">
        <f t="shared" si="33"/>
        <v>100</v>
      </c>
      <c r="J210" s="77">
        <v>8</v>
      </c>
    </row>
    <row r="211" spans="2:10" s="192" customFormat="1" ht="19.149999999999999" hidden="1" customHeight="1" outlineLevel="2" x14ac:dyDescent="0.25">
      <c r="B211" s="111" t="s">
        <v>89</v>
      </c>
      <c r="C211" s="112">
        <v>5</v>
      </c>
      <c r="D211" s="255">
        <v>526</v>
      </c>
      <c r="E211" s="256">
        <f t="shared" si="35"/>
        <v>537</v>
      </c>
      <c r="F211" s="255">
        <v>526</v>
      </c>
      <c r="G211" s="255">
        <v>11</v>
      </c>
      <c r="H211" s="256">
        <v>526</v>
      </c>
      <c r="I211" s="258">
        <f t="shared" si="33"/>
        <v>100</v>
      </c>
      <c r="J211" s="77"/>
    </row>
    <row r="212" spans="2:10" s="192" customFormat="1" ht="19.149999999999999" hidden="1" customHeight="1" outlineLevel="2" x14ac:dyDescent="0.25">
      <c r="B212" s="111" t="s">
        <v>89</v>
      </c>
      <c r="C212" s="112">
        <v>6</v>
      </c>
      <c r="D212" s="255">
        <v>501</v>
      </c>
      <c r="E212" s="256">
        <f t="shared" si="35"/>
        <v>512</v>
      </c>
      <c r="F212" s="255">
        <v>501</v>
      </c>
      <c r="G212" s="255">
        <v>11</v>
      </c>
      <c r="H212" s="256">
        <v>501</v>
      </c>
      <c r="I212" s="258">
        <f t="shared" si="33"/>
        <v>100</v>
      </c>
      <c r="J212" s="77">
        <v>11</v>
      </c>
    </row>
    <row r="213" spans="2:10" s="192" customFormat="1" ht="19.149999999999999" hidden="1" customHeight="1" outlineLevel="2" x14ac:dyDescent="0.25">
      <c r="B213" s="111" t="s">
        <v>89</v>
      </c>
      <c r="C213" s="112">
        <v>7</v>
      </c>
      <c r="D213" s="255">
        <v>476</v>
      </c>
      <c r="E213" s="256">
        <f t="shared" si="35"/>
        <v>516</v>
      </c>
      <c r="F213" s="255">
        <v>476</v>
      </c>
      <c r="G213" s="255">
        <v>40</v>
      </c>
      <c r="H213" s="256">
        <f>488-5</f>
        <v>483</v>
      </c>
      <c r="I213" s="258">
        <f t="shared" si="33"/>
        <v>101.47058823529412</v>
      </c>
      <c r="J213" s="77">
        <v>40</v>
      </c>
    </row>
    <row r="214" spans="2:10" s="192" customFormat="1" ht="19.149999999999999" hidden="1" customHeight="1" outlineLevel="2" x14ac:dyDescent="0.25">
      <c r="B214" s="111" t="s">
        <v>89</v>
      </c>
      <c r="C214" s="112">
        <v>8</v>
      </c>
      <c r="D214" s="255">
        <v>468</v>
      </c>
      <c r="E214" s="256">
        <f t="shared" si="35"/>
        <v>487</v>
      </c>
      <c r="F214" s="255">
        <v>468</v>
      </c>
      <c r="G214" s="255">
        <v>19</v>
      </c>
      <c r="H214" s="256">
        <v>468</v>
      </c>
      <c r="I214" s="258">
        <f t="shared" si="33"/>
        <v>100</v>
      </c>
      <c r="J214" s="77">
        <v>0</v>
      </c>
    </row>
    <row r="215" spans="2:10" s="192" customFormat="1" ht="19.149999999999999" hidden="1" customHeight="1" outlineLevel="2" x14ac:dyDescent="0.25">
      <c r="B215" s="111" t="s">
        <v>89</v>
      </c>
      <c r="C215" s="112">
        <v>9</v>
      </c>
      <c r="D215" s="255">
        <v>402</v>
      </c>
      <c r="E215" s="256">
        <f t="shared" si="35"/>
        <v>410</v>
      </c>
      <c r="F215" s="255">
        <v>402</v>
      </c>
      <c r="G215" s="255">
        <v>8</v>
      </c>
      <c r="H215" s="256">
        <v>402</v>
      </c>
      <c r="I215" s="258">
        <f t="shared" si="33"/>
        <v>100</v>
      </c>
      <c r="J215" s="77">
        <v>8</v>
      </c>
    </row>
    <row r="216" spans="2:10" s="192" customFormat="1" ht="19.149999999999999" hidden="1" customHeight="1" outlineLevel="2" x14ac:dyDescent="0.25">
      <c r="B216" s="111" t="s">
        <v>89</v>
      </c>
      <c r="C216" s="112">
        <v>10</v>
      </c>
      <c r="D216" s="255">
        <v>531</v>
      </c>
      <c r="E216" s="256">
        <f t="shared" si="35"/>
        <v>542</v>
      </c>
      <c r="F216" s="255">
        <v>531</v>
      </c>
      <c r="G216" s="255">
        <v>11</v>
      </c>
      <c r="H216" s="256">
        <v>531</v>
      </c>
      <c r="I216" s="258">
        <f t="shared" si="33"/>
        <v>100</v>
      </c>
      <c r="J216" s="77">
        <v>2</v>
      </c>
    </row>
    <row r="217" spans="2:10" s="192" customFormat="1" ht="19.149999999999999" hidden="1" customHeight="1" outlineLevel="2" x14ac:dyDescent="0.25">
      <c r="B217" s="111" t="s">
        <v>89</v>
      </c>
      <c r="C217" s="112">
        <v>11</v>
      </c>
      <c r="D217" s="255">
        <v>508</v>
      </c>
      <c r="E217" s="256">
        <f t="shared" si="35"/>
        <v>524</v>
      </c>
      <c r="F217" s="255">
        <v>508</v>
      </c>
      <c r="G217" s="255">
        <v>16</v>
      </c>
      <c r="H217" s="256">
        <v>500</v>
      </c>
      <c r="I217" s="258">
        <f t="shared" si="33"/>
        <v>98.425196850393704</v>
      </c>
      <c r="J217" s="77">
        <v>0</v>
      </c>
    </row>
    <row r="218" spans="2:10" s="192" customFormat="1" ht="19.149999999999999" hidden="1" customHeight="1" outlineLevel="2" x14ac:dyDescent="0.25">
      <c r="B218" s="111" t="s">
        <v>89</v>
      </c>
      <c r="C218" s="112">
        <v>12</v>
      </c>
      <c r="D218" s="255">
        <v>456</v>
      </c>
      <c r="E218" s="256">
        <f t="shared" si="35"/>
        <v>471</v>
      </c>
      <c r="F218" s="255">
        <v>456</v>
      </c>
      <c r="G218" s="255">
        <v>15</v>
      </c>
      <c r="H218" s="256">
        <v>456</v>
      </c>
      <c r="I218" s="258">
        <f t="shared" si="33"/>
        <v>100</v>
      </c>
      <c r="J218" s="77">
        <v>0</v>
      </c>
    </row>
    <row r="219" spans="2:10" s="192" customFormat="1" ht="19.149999999999999" hidden="1" customHeight="1" outlineLevel="2" x14ac:dyDescent="0.25">
      <c r="B219" s="111" t="s">
        <v>89</v>
      </c>
      <c r="C219" s="112" t="s">
        <v>14</v>
      </c>
      <c r="D219" s="242"/>
      <c r="E219" s="256">
        <f t="shared" si="35"/>
        <v>13</v>
      </c>
      <c r="F219" s="242"/>
      <c r="G219" s="242">
        <v>13</v>
      </c>
      <c r="H219" s="256"/>
      <c r="I219" s="258"/>
      <c r="J219" s="78">
        <v>13</v>
      </c>
    </row>
    <row r="220" spans="2:10" s="192" customFormat="1" ht="19.149999999999999" customHeight="1" outlineLevel="1" collapsed="1" x14ac:dyDescent="0.25">
      <c r="B220" s="113" t="s">
        <v>150</v>
      </c>
      <c r="C220" s="150"/>
      <c r="D220" s="242">
        <f>SUM(D207:D219)</f>
        <v>5977</v>
      </c>
      <c r="E220" s="242">
        <f t="shared" ref="E220:H220" si="36">SUM(E207:E219)</f>
        <v>6168</v>
      </c>
      <c r="F220" s="242">
        <f t="shared" si="36"/>
        <v>5977</v>
      </c>
      <c r="G220" s="242">
        <f t="shared" si="36"/>
        <v>191</v>
      </c>
      <c r="H220" s="242">
        <f t="shared" si="36"/>
        <v>5975</v>
      </c>
      <c r="I220" s="258">
        <f t="shared" si="33"/>
        <v>99.966538397189225</v>
      </c>
      <c r="J220" s="78">
        <f>SUBTOTAL(9,J207:J219)</f>
        <v>103</v>
      </c>
    </row>
    <row r="221" spans="2:10" s="192" customFormat="1" ht="19.149999999999999" hidden="1" customHeight="1" outlineLevel="2" x14ac:dyDescent="0.25">
      <c r="B221" s="111" t="s">
        <v>90</v>
      </c>
      <c r="C221" s="112">
        <v>1</v>
      </c>
      <c r="D221" s="255">
        <v>516</v>
      </c>
      <c r="E221" s="256">
        <f>F221+G221</f>
        <v>528</v>
      </c>
      <c r="F221" s="255">
        <v>516</v>
      </c>
      <c r="G221" s="255">
        <v>12</v>
      </c>
      <c r="H221" s="256">
        <v>516</v>
      </c>
      <c r="I221" s="258">
        <f t="shared" si="33"/>
        <v>100</v>
      </c>
      <c r="J221" s="77">
        <v>0</v>
      </c>
    </row>
    <row r="222" spans="2:10" s="192" customFormat="1" ht="19.149999999999999" hidden="1" customHeight="1" outlineLevel="2" x14ac:dyDescent="0.25">
      <c r="B222" s="111" t="s">
        <v>90</v>
      </c>
      <c r="C222" s="112">
        <v>2</v>
      </c>
      <c r="D222" s="255">
        <v>446</v>
      </c>
      <c r="E222" s="256">
        <f t="shared" ref="E222:E226" si="37">F222+G222</f>
        <v>446</v>
      </c>
      <c r="F222" s="255">
        <v>446</v>
      </c>
      <c r="G222" s="255">
        <v>0</v>
      </c>
      <c r="H222" s="256">
        <v>446</v>
      </c>
      <c r="I222" s="258">
        <f t="shared" si="33"/>
        <v>100</v>
      </c>
      <c r="J222" s="77">
        <v>0</v>
      </c>
    </row>
    <row r="223" spans="2:10" s="192" customFormat="1" ht="19.149999999999999" hidden="1" customHeight="1" outlineLevel="2" x14ac:dyDescent="0.25">
      <c r="B223" s="111" t="s">
        <v>90</v>
      </c>
      <c r="C223" s="112">
        <v>3</v>
      </c>
      <c r="D223" s="255">
        <v>488</v>
      </c>
      <c r="E223" s="256">
        <f t="shared" si="37"/>
        <v>498</v>
      </c>
      <c r="F223" s="255">
        <v>488</v>
      </c>
      <c r="G223" s="255">
        <v>10</v>
      </c>
      <c r="H223" s="256">
        <v>488</v>
      </c>
      <c r="I223" s="258">
        <f t="shared" si="33"/>
        <v>100</v>
      </c>
      <c r="J223" s="77">
        <v>0</v>
      </c>
    </row>
    <row r="224" spans="2:10" s="192" customFormat="1" ht="19.149999999999999" hidden="1" customHeight="1" outlineLevel="2" x14ac:dyDescent="0.25">
      <c r="B224" s="111" t="s">
        <v>90</v>
      </c>
      <c r="C224" s="112">
        <v>4</v>
      </c>
      <c r="D224" s="255">
        <v>508</v>
      </c>
      <c r="E224" s="256">
        <f t="shared" si="37"/>
        <v>518</v>
      </c>
      <c r="F224" s="255">
        <v>508</v>
      </c>
      <c r="G224" s="255">
        <v>10</v>
      </c>
      <c r="H224" s="256">
        <v>508</v>
      </c>
      <c r="I224" s="258">
        <f t="shared" si="33"/>
        <v>100</v>
      </c>
      <c r="J224" s="77">
        <v>0</v>
      </c>
    </row>
    <row r="225" spans="2:10" s="192" customFormat="1" ht="19.149999999999999" hidden="1" customHeight="1" outlineLevel="2" x14ac:dyDescent="0.25">
      <c r="B225" s="111" t="s">
        <v>90</v>
      </c>
      <c r="C225" s="112">
        <v>5</v>
      </c>
      <c r="D225" s="255">
        <v>463</v>
      </c>
      <c r="E225" s="256">
        <f t="shared" si="37"/>
        <v>474</v>
      </c>
      <c r="F225" s="255">
        <v>463</v>
      </c>
      <c r="G225" s="255">
        <v>11</v>
      </c>
      <c r="H225" s="256">
        <v>462</v>
      </c>
      <c r="I225" s="258">
        <f t="shared" si="33"/>
        <v>99.784017278617711</v>
      </c>
      <c r="J225" s="77">
        <v>0</v>
      </c>
    </row>
    <row r="226" spans="2:10" s="192" customFormat="1" ht="19.149999999999999" hidden="1" customHeight="1" outlineLevel="2" x14ac:dyDescent="0.25">
      <c r="B226" s="111" t="s">
        <v>90</v>
      </c>
      <c r="C226" s="112" t="s">
        <v>14</v>
      </c>
      <c r="D226" s="242"/>
      <c r="E226" s="256">
        <f t="shared" si="37"/>
        <v>6</v>
      </c>
      <c r="F226" s="242"/>
      <c r="G226" s="242">
        <v>6</v>
      </c>
      <c r="H226" s="256"/>
      <c r="I226" s="258"/>
      <c r="J226" s="78">
        <v>6</v>
      </c>
    </row>
    <row r="227" spans="2:10" s="192" customFormat="1" ht="19.149999999999999" customHeight="1" outlineLevel="1" collapsed="1" x14ac:dyDescent="0.25">
      <c r="B227" s="113" t="s">
        <v>90</v>
      </c>
      <c r="C227" s="150"/>
      <c r="D227" s="242">
        <f>SUM(D221:D226)</f>
        <v>2421</v>
      </c>
      <c r="E227" s="242">
        <f t="shared" ref="E227:H227" si="38">SUM(E221:E226)</f>
        <v>2470</v>
      </c>
      <c r="F227" s="242">
        <f t="shared" si="38"/>
        <v>2421</v>
      </c>
      <c r="G227" s="242">
        <f t="shared" si="38"/>
        <v>49</v>
      </c>
      <c r="H227" s="242">
        <f t="shared" si="38"/>
        <v>2420</v>
      </c>
      <c r="I227" s="258">
        <f t="shared" si="33"/>
        <v>99.95869475423379</v>
      </c>
      <c r="J227" s="78">
        <f>SUBTOTAL(9,J221:J226)</f>
        <v>6</v>
      </c>
    </row>
    <row r="228" spans="2:10" s="192" customFormat="1" ht="19.149999999999999" hidden="1" customHeight="1" outlineLevel="2" x14ac:dyDescent="0.25">
      <c r="B228" s="111" t="s">
        <v>91</v>
      </c>
      <c r="C228" s="112">
        <v>1</v>
      </c>
      <c r="D228" s="255">
        <v>576</v>
      </c>
      <c r="E228" s="256">
        <f>F228+G228</f>
        <v>590</v>
      </c>
      <c r="F228" s="255">
        <v>576</v>
      </c>
      <c r="G228" s="255">
        <v>14</v>
      </c>
      <c r="H228" s="256">
        <v>576</v>
      </c>
      <c r="I228" s="258">
        <f t="shared" si="33"/>
        <v>100</v>
      </c>
      <c r="J228" s="77">
        <v>14</v>
      </c>
    </row>
    <row r="229" spans="2:10" s="192" customFormat="1" ht="19.149999999999999" hidden="1" customHeight="1" outlineLevel="2" x14ac:dyDescent="0.25">
      <c r="B229" s="111" t="s">
        <v>91</v>
      </c>
      <c r="C229" s="112">
        <v>2</v>
      </c>
      <c r="D229" s="255">
        <v>562</v>
      </c>
      <c r="E229" s="256">
        <f t="shared" ref="E229:E231" si="39">F229+G229</f>
        <v>575</v>
      </c>
      <c r="F229" s="255">
        <v>562</v>
      </c>
      <c r="G229" s="255">
        <v>13</v>
      </c>
      <c r="H229" s="256">
        <v>562</v>
      </c>
      <c r="I229" s="258">
        <f t="shared" si="33"/>
        <v>100</v>
      </c>
      <c r="J229" s="77">
        <v>13</v>
      </c>
    </row>
    <row r="230" spans="2:10" s="192" customFormat="1" ht="19.149999999999999" hidden="1" customHeight="1" outlineLevel="2" x14ac:dyDescent="0.25">
      <c r="B230" s="111" t="s">
        <v>91</v>
      </c>
      <c r="C230" s="112">
        <v>3</v>
      </c>
      <c r="D230" s="255">
        <v>530</v>
      </c>
      <c r="E230" s="256">
        <f t="shared" si="39"/>
        <v>542</v>
      </c>
      <c r="F230" s="255">
        <v>530</v>
      </c>
      <c r="G230" s="255">
        <v>12</v>
      </c>
      <c r="H230" s="256">
        <v>530</v>
      </c>
      <c r="I230" s="258">
        <f t="shared" si="33"/>
        <v>100</v>
      </c>
      <c r="J230" s="77">
        <v>12</v>
      </c>
    </row>
    <row r="231" spans="2:10" s="192" customFormat="1" ht="19.149999999999999" hidden="1" customHeight="1" outlineLevel="2" x14ac:dyDescent="0.25">
      <c r="B231" s="111" t="s">
        <v>91</v>
      </c>
      <c r="C231" s="112" t="s">
        <v>14</v>
      </c>
      <c r="D231" s="242"/>
      <c r="E231" s="256">
        <f t="shared" si="39"/>
        <v>4</v>
      </c>
      <c r="F231" s="242"/>
      <c r="G231" s="242">
        <v>4</v>
      </c>
      <c r="H231" s="256"/>
      <c r="I231" s="258"/>
      <c r="J231" s="78">
        <v>4</v>
      </c>
    </row>
    <row r="232" spans="2:10" s="192" customFormat="1" ht="19.149999999999999" customHeight="1" outlineLevel="1" collapsed="1" x14ac:dyDescent="0.25">
      <c r="B232" s="113" t="s">
        <v>91</v>
      </c>
      <c r="C232" s="150"/>
      <c r="D232" s="242">
        <f>SUM(D228:D231)</f>
        <v>1668</v>
      </c>
      <c r="E232" s="242">
        <f t="shared" ref="E232:H232" si="40">SUM(E228:E231)</f>
        <v>1711</v>
      </c>
      <c r="F232" s="242">
        <f t="shared" si="40"/>
        <v>1668</v>
      </c>
      <c r="G232" s="242">
        <f t="shared" si="40"/>
        <v>43</v>
      </c>
      <c r="H232" s="242">
        <f t="shared" si="40"/>
        <v>1668</v>
      </c>
      <c r="I232" s="258">
        <f t="shared" si="33"/>
        <v>100</v>
      </c>
      <c r="J232" s="78">
        <f>SUBTOTAL(9,J228:J231)</f>
        <v>43</v>
      </c>
    </row>
    <row r="233" spans="2:10" s="192" customFormat="1" ht="19.149999999999999" hidden="1" customHeight="1" outlineLevel="2" x14ac:dyDescent="0.25">
      <c r="B233" s="111" t="s">
        <v>92</v>
      </c>
      <c r="C233" s="112">
        <v>1</v>
      </c>
      <c r="D233" s="255">
        <v>507</v>
      </c>
      <c r="E233" s="256">
        <f>F233+G233</f>
        <v>518</v>
      </c>
      <c r="F233" s="255">
        <v>507</v>
      </c>
      <c r="G233" s="255">
        <v>11</v>
      </c>
      <c r="H233" s="256">
        <v>507</v>
      </c>
      <c r="I233" s="258">
        <f t="shared" ref="I233:I295" si="41">H233/F233*100</f>
        <v>100</v>
      </c>
      <c r="J233" s="77">
        <v>0</v>
      </c>
    </row>
    <row r="234" spans="2:10" s="192" customFormat="1" ht="19.149999999999999" hidden="1" customHeight="1" outlineLevel="2" x14ac:dyDescent="0.25">
      <c r="B234" s="111" t="s">
        <v>92</v>
      </c>
      <c r="C234" s="112">
        <v>2</v>
      </c>
      <c r="D234" s="255">
        <v>555</v>
      </c>
      <c r="E234" s="256">
        <f t="shared" ref="E234:E244" si="42">F234+G234</f>
        <v>566</v>
      </c>
      <c r="F234" s="255">
        <v>555</v>
      </c>
      <c r="G234" s="255">
        <v>11</v>
      </c>
      <c r="H234" s="256">
        <v>555</v>
      </c>
      <c r="I234" s="258">
        <f t="shared" si="41"/>
        <v>100</v>
      </c>
      <c r="J234" s="77">
        <v>5</v>
      </c>
    </row>
    <row r="235" spans="2:10" s="192" customFormat="1" ht="19.149999999999999" hidden="1" customHeight="1" outlineLevel="2" x14ac:dyDescent="0.25">
      <c r="B235" s="111" t="s">
        <v>92</v>
      </c>
      <c r="C235" s="112">
        <v>3</v>
      </c>
      <c r="D235" s="255">
        <v>460</v>
      </c>
      <c r="E235" s="256">
        <f t="shared" si="42"/>
        <v>469</v>
      </c>
      <c r="F235" s="255">
        <v>460</v>
      </c>
      <c r="G235" s="255">
        <v>9</v>
      </c>
      <c r="H235" s="256">
        <v>460</v>
      </c>
      <c r="I235" s="258">
        <f t="shared" si="41"/>
        <v>100</v>
      </c>
      <c r="J235" s="77">
        <v>450</v>
      </c>
    </row>
    <row r="236" spans="2:10" s="192" customFormat="1" ht="19.149999999999999" hidden="1" customHeight="1" outlineLevel="2" x14ac:dyDescent="0.25">
      <c r="B236" s="111" t="s">
        <v>92</v>
      </c>
      <c r="C236" s="112">
        <v>4</v>
      </c>
      <c r="D236" s="255">
        <v>616</v>
      </c>
      <c r="E236" s="256">
        <f t="shared" si="42"/>
        <v>636</v>
      </c>
      <c r="F236" s="255">
        <v>616</v>
      </c>
      <c r="G236" s="255">
        <v>20</v>
      </c>
      <c r="H236" s="256">
        <v>616</v>
      </c>
      <c r="I236" s="258">
        <f t="shared" si="41"/>
        <v>100</v>
      </c>
      <c r="J236" s="77">
        <v>15</v>
      </c>
    </row>
    <row r="237" spans="2:10" s="192" customFormat="1" ht="19.149999999999999" hidden="1" customHeight="1" outlineLevel="2" x14ac:dyDescent="0.25">
      <c r="B237" s="111" t="s">
        <v>92</v>
      </c>
      <c r="C237" s="112">
        <v>5</v>
      </c>
      <c r="D237" s="255">
        <v>391</v>
      </c>
      <c r="E237" s="256">
        <f t="shared" si="42"/>
        <v>411</v>
      </c>
      <c r="F237" s="255">
        <v>391</v>
      </c>
      <c r="G237" s="255">
        <v>20</v>
      </c>
      <c r="H237" s="256">
        <v>391</v>
      </c>
      <c r="I237" s="258">
        <f t="shared" si="41"/>
        <v>100</v>
      </c>
      <c r="J237" s="77">
        <v>391</v>
      </c>
    </row>
    <row r="238" spans="2:10" s="192" customFormat="1" ht="19.149999999999999" hidden="1" customHeight="1" outlineLevel="2" x14ac:dyDescent="0.25">
      <c r="B238" s="111" t="s">
        <v>92</v>
      </c>
      <c r="C238" s="112">
        <v>6</v>
      </c>
      <c r="D238" s="255">
        <v>605</v>
      </c>
      <c r="E238" s="256">
        <f t="shared" si="42"/>
        <v>609</v>
      </c>
      <c r="F238" s="255">
        <v>605</v>
      </c>
      <c r="G238" s="255">
        <v>4</v>
      </c>
      <c r="H238" s="256">
        <v>605</v>
      </c>
      <c r="I238" s="258">
        <f t="shared" si="41"/>
        <v>100</v>
      </c>
      <c r="J238" s="77">
        <v>4</v>
      </c>
    </row>
    <row r="239" spans="2:10" s="192" customFormat="1" ht="19.149999999999999" hidden="1" customHeight="1" outlineLevel="2" x14ac:dyDescent="0.25">
      <c r="B239" s="111" t="s">
        <v>92</v>
      </c>
      <c r="C239" s="112">
        <v>7</v>
      </c>
      <c r="D239" s="255">
        <v>636</v>
      </c>
      <c r="E239" s="256">
        <f t="shared" si="42"/>
        <v>648</v>
      </c>
      <c r="F239" s="255">
        <v>636</v>
      </c>
      <c r="G239" s="255">
        <v>12</v>
      </c>
      <c r="H239" s="256">
        <v>635</v>
      </c>
      <c r="I239" s="258">
        <f t="shared" si="41"/>
        <v>99.842767295597483</v>
      </c>
      <c r="J239" s="77"/>
    </row>
    <row r="240" spans="2:10" s="192" customFormat="1" ht="19.149999999999999" hidden="1" customHeight="1" outlineLevel="2" x14ac:dyDescent="0.25">
      <c r="B240" s="111" t="s">
        <v>92</v>
      </c>
      <c r="C240" s="112">
        <v>8</v>
      </c>
      <c r="D240" s="255">
        <v>491</v>
      </c>
      <c r="E240" s="256">
        <f t="shared" si="42"/>
        <v>501</v>
      </c>
      <c r="F240" s="255">
        <v>491</v>
      </c>
      <c r="G240" s="255">
        <v>10</v>
      </c>
      <c r="H240" s="256">
        <v>491</v>
      </c>
      <c r="I240" s="258">
        <f t="shared" si="41"/>
        <v>100</v>
      </c>
      <c r="J240" s="77">
        <v>10</v>
      </c>
    </row>
    <row r="241" spans="2:10" s="192" customFormat="1" ht="19.149999999999999" hidden="1" customHeight="1" outlineLevel="2" x14ac:dyDescent="0.25">
      <c r="B241" s="111" t="s">
        <v>92</v>
      </c>
      <c r="C241" s="112">
        <v>9</v>
      </c>
      <c r="D241" s="255">
        <v>614</v>
      </c>
      <c r="E241" s="256">
        <f t="shared" si="42"/>
        <v>637</v>
      </c>
      <c r="F241" s="255">
        <v>614</v>
      </c>
      <c r="G241" s="255">
        <v>23</v>
      </c>
      <c r="H241" s="256">
        <v>614</v>
      </c>
      <c r="I241" s="258">
        <f t="shared" si="41"/>
        <v>100</v>
      </c>
      <c r="J241" s="77">
        <v>20</v>
      </c>
    </row>
    <row r="242" spans="2:10" s="192" customFormat="1" ht="19.149999999999999" hidden="1" customHeight="1" outlineLevel="2" x14ac:dyDescent="0.25">
      <c r="B242" s="111" t="s">
        <v>92</v>
      </c>
      <c r="C242" s="112">
        <v>10</v>
      </c>
      <c r="D242" s="255">
        <v>605</v>
      </c>
      <c r="E242" s="256">
        <f t="shared" si="42"/>
        <v>605</v>
      </c>
      <c r="F242" s="255">
        <v>605</v>
      </c>
      <c r="G242" s="255">
        <v>0</v>
      </c>
      <c r="H242" s="256">
        <v>605</v>
      </c>
      <c r="I242" s="258">
        <f t="shared" si="41"/>
        <v>100</v>
      </c>
      <c r="J242" s="77"/>
    </row>
    <row r="243" spans="2:10" s="192" customFormat="1" ht="19.149999999999999" hidden="1" customHeight="1" outlineLevel="2" x14ac:dyDescent="0.25">
      <c r="B243" s="111" t="s">
        <v>92</v>
      </c>
      <c r="C243" s="112">
        <v>11</v>
      </c>
      <c r="D243" s="255">
        <v>548</v>
      </c>
      <c r="E243" s="256">
        <f t="shared" si="42"/>
        <v>553</v>
      </c>
      <c r="F243" s="255">
        <v>548</v>
      </c>
      <c r="G243" s="255">
        <v>5</v>
      </c>
      <c r="H243" s="256">
        <v>548</v>
      </c>
      <c r="I243" s="258">
        <f t="shared" si="41"/>
        <v>100</v>
      </c>
      <c r="J243" s="77">
        <v>548</v>
      </c>
    </row>
    <row r="244" spans="2:10" s="192" customFormat="1" ht="19.149999999999999" hidden="1" customHeight="1" outlineLevel="2" x14ac:dyDescent="0.25">
      <c r="B244" s="111" t="s">
        <v>92</v>
      </c>
      <c r="C244" s="112">
        <v>12</v>
      </c>
      <c r="D244" s="255">
        <v>557</v>
      </c>
      <c r="E244" s="256">
        <f t="shared" si="42"/>
        <v>565</v>
      </c>
      <c r="F244" s="255">
        <v>557</v>
      </c>
      <c r="G244" s="255">
        <v>8</v>
      </c>
      <c r="H244" s="256">
        <v>557</v>
      </c>
      <c r="I244" s="258">
        <f t="shared" si="41"/>
        <v>100</v>
      </c>
      <c r="J244" s="77">
        <v>0</v>
      </c>
    </row>
    <row r="245" spans="2:10" s="192" customFormat="1" ht="19.149999999999999" hidden="1" customHeight="1" outlineLevel="2" x14ac:dyDescent="0.25">
      <c r="B245" s="111" t="s">
        <v>92</v>
      </c>
      <c r="C245" s="112" t="s">
        <v>14</v>
      </c>
      <c r="D245" s="242"/>
      <c r="E245" s="256"/>
      <c r="F245" s="242"/>
      <c r="G245" s="242"/>
      <c r="H245" s="256"/>
      <c r="I245" s="258"/>
      <c r="J245" s="78"/>
    </row>
    <row r="246" spans="2:10" s="192" customFormat="1" ht="19.149999999999999" customHeight="1" outlineLevel="1" collapsed="1" x14ac:dyDescent="0.25">
      <c r="B246" s="113" t="s">
        <v>92</v>
      </c>
      <c r="C246" s="150"/>
      <c r="D246" s="242">
        <f>SUM(D233:D245)</f>
        <v>6585</v>
      </c>
      <c r="E246" s="242">
        <f t="shared" ref="E246:H246" si="43">SUM(E233:E245)</f>
        <v>6718</v>
      </c>
      <c r="F246" s="242">
        <f t="shared" si="43"/>
        <v>6585</v>
      </c>
      <c r="G246" s="242">
        <f t="shared" si="43"/>
        <v>133</v>
      </c>
      <c r="H246" s="242">
        <f t="shared" si="43"/>
        <v>6584</v>
      </c>
      <c r="I246" s="258">
        <f t="shared" si="41"/>
        <v>99.984813971146551</v>
      </c>
      <c r="J246" s="78">
        <f>SUBTOTAL(9,J233:J245)</f>
        <v>1443</v>
      </c>
    </row>
    <row r="247" spans="2:10" s="192" customFormat="1" ht="19.149999999999999" hidden="1" customHeight="1" outlineLevel="2" x14ac:dyDescent="0.25">
      <c r="B247" s="111" t="s">
        <v>93</v>
      </c>
      <c r="C247" s="112">
        <v>1</v>
      </c>
      <c r="D247" s="255">
        <v>509</v>
      </c>
      <c r="E247" s="256">
        <f>F247+G247</f>
        <v>519</v>
      </c>
      <c r="F247" s="255">
        <v>509</v>
      </c>
      <c r="G247" s="255">
        <v>10</v>
      </c>
      <c r="H247" s="256">
        <v>507</v>
      </c>
      <c r="I247" s="258">
        <f t="shared" si="41"/>
        <v>99.607072691552062</v>
      </c>
      <c r="J247" s="77">
        <v>10</v>
      </c>
    </row>
    <row r="248" spans="2:10" s="192" customFormat="1" ht="19.149999999999999" hidden="1" customHeight="1" outlineLevel="2" x14ac:dyDescent="0.25">
      <c r="B248" s="111" t="s">
        <v>93</v>
      </c>
      <c r="C248" s="112">
        <v>2</v>
      </c>
      <c r="D248" s="255">
        <v>537</v>
      </c>
      <c r="E248" s="256">
        <f t="shared" ref="E248:E257" si="44">F248+G248</f>
        <v>549</v>
      </c>
      <c r="F248" s="255">
        <v>537</v>
      </c>
      <c r="G248" s="255">
        <v>12</v>
      </c>
      <c r="H248" s="256">
        <v>537</v>
      </c>
      <c r="I248" s="258">
        <f t="shared" si="41"/>
        <v>100</v>
      </c>
      <c r="J248" s="77">
        <v>4</v>
      </c>
    </row>
    <row r="249" spans="2:10" s="192" customFormat="1" ht="19.149999999999999" hidden="1" customHeight="1" outlineLevel="2" x14ac:dyDescent="0.25">
      <c r="B249" s="111" t="s">
        <v>93</v>
      </c>
      <c r="C249" s="112">
        <v>3</v>
      </c>
      <c r="D249" s="255">
        <v>565</v>
      </c>
      <c r="E249" s="256">
        <f t="shared" si="44"/>
        <v>577</v>
      </c>
      <c r="F249" s="255">
        <v>565</v>
      </c>
      <c r="G249" s="255">
        <v>12</v>
      </c>
      <c r="H249" s="256">
        <v>565</v>
      </c>
      <c r="I249" s="258">
        <f t="shared" si="41"/>
        <v>100</v>
      </c>
      <c r="J249" s="77">
        <v>12</v>
      </c>
    </row>
    <row r="250" spans="2:10" s="192" customFormat="1" ht="19.149999999999999" hidden="1" customHeight="1" outlineLevel="2" x14ac:dyDescent="0.25">
      <c r="B250" s="111" t="s">
        <v>93</v>
      </c>
      <c r="C250" s="112">
        <v>4</v>
      </c>
      <c r="D250" s="255">
        <v>585</v>
      </c>
      <c r="E250" s="256">
        <f t="shared" si="44"/>
        <v>585</v>
      </c>
      <c r="F250" s="255">
        <v>585</v>
      </c>
      <c r="G250" s="255">
        <v>0</v>
      </c>
      <c r="H250" s="256">
        <v>585</v>
      </c>
      <c r="I250" s="258">
        <f t="shared" si="41"/>
        <v>100</v>
      </c>
      <c r="J250" s="77">
        <v>0</v>
      </c>
    </row>
    <row r="251" spans="2:10" s="192" customFormat="1" ht="19.149999999999999" hidden="1" customHeight="1" outlineLevel="2" x14ac:dyDescent="0.25">
      <c r="B251" s="111" t="s">
        <v>93</v>
      </c>
      <c r="C251" s="112">
        <v>5</v>
      </c>
      <c r="D251" s="255">
        <v>509</v>
      </c>
      <c r="E251" s="256">
        <f t="shared" si="44"/>
        <v>516</v>
      </c>
      <c r="F251" s="255">
        <v>509</v>
      </c>
      <c r="G251" s="255">
        <v>7</v>
      </c>
      <c r="H251" s="256">
        <v>509</v>
      </c>
      <c r="I251" s="258">
        <f t="shared" si="41"/>
        <v>100</v>
      </c>
      <c r="J251" s="77">
        <v>7</v>
      </c>
    </row>
    <row r="252" spans="2:10" s="192" customFormat="1" ht="19.149999999999999" hidden="1" customHeight="1" outlineLevel="2" x14ac:dyDescent="0.25">
      <c r="B252" s="111" t="s">
        <v>93</v>
      </c>
      <c r="C252" s="112">
        <v>6</v>
      </c>
      <c r="D252" s="255">
        <v>566</v>
      </c>
      <c r="E252" s="256">
        <f t="shared" si="44"/>
        <v>567</v>
      </c>
      <c r="F252" s="255">
        <v>566</v>
      </c>
      <c r="G252" s="255">
        <v>1</v>
      </c>
      <c r="H252" s="256">
        <v>565</v>
      </c>
      <c r="I252" s="258">
        <f t="shared" si="41"/>
        <v>99.823321554770317</v>
      </c>
      <c r="J252" s="77">
        <v>546</v>
      </c>
    </row>
    <row r="253" spans="2:10" s="192" customFormat="1" ht="19.149999999999999" hidden="1" customHeight="1" outlineLevel="2" x14ac:dyDescent="0.25">
      <c r="B253" s="111" t="s">
        <v>93</v>
      </c>
      <c r="C253" s="112">
        <v>7</v>
      </c>
      <c r="D253" s="255">
        <v>555</v>
      </c>
      <c r="E253" s="256">
        <f t="shared" si="44"/>
        <v>561</v>
      </c>
      <c r="F253" s="255">
        <v>555</v>
      </c>
      <c r="G253" s="255">
        <v>6</v>
      </c>
      <c r="H253" s="256">
        <v>555</v>
      </c>
      <c r="I253" s="258">
        <f t="shared" si="41"/>
        <v>100</v>
      </c>
      <c r="J253" s="77">
        <v>6</v>
      </c>
    </row>
    <row r="254" spans="2:10" s="192" customFormat="1" ht="19.149999999999999" hidden="1" customHeight="1" outlineLevel="2" x14ac:dyDescent="0.25">
      <c r="B254" s="111" t="s">
        <v>93</v>
      </c>
      <c r="C254" s="112">
        <v>8</v>
      </c>
      <c r="D254" s="255">
        <v>531</v>
      </c>
      <c r="E254" s="256">
        <f t="shared" si="44"/>
        <v>544</v>
      </c>
      <c r="F254" s="255">
        <v>531</v>
      </c>
      <c r="G254" s="255">
        <v>13</v>
      </c>
      <c r="H254" s="256">
        <v>531</v>
      </c>
      <c r="I254" s="258">
        <f t="shared" si="41"/>
        <v>100</v>
      </c>
      <c r="J254" s="77">
        <v>12</v>
      </c>
    </row>
    <row r="255" spans="2:10" s="192" customFormat="1" ht="19.149999999999999" hidden="1" customHeight="1" outlineLevel="2" x14ac:dyDescent="0.25">
      <c r="B255" s="111" t="s">
        <v>93</v>
      </c>
      <c r="C255" s="112">
        <v>9</v>
      </c>
      <c r="D255" s="255">
        <v>492</v>
      </c>
      <c r="E255" s="256">
        <f t="shared" si="44"/>
        <v>502</v>
      </c>
      <c r="F255" s="255">
        <v>492</v>
      </c>
      <c r="G255" s="255">
        <v>10</v>
      </c>
      <c r="H255" s="256">
        <v>491</v>
      </c>
      <c r="I255" s="258">
        <f t="shared" si="41"/>
        <v>99.796747967479675</v>
      </c>
      <c r="J255" s="77">
        <v>10</v>
      </c>
    </row>
    <row r="256" spans="2:10" s="192" customFormat="1" ht="19.149999999999999" hidden="1" customHeight="1" outlineLevel="2" x14ac:dyDescent="0.25">
      <c r="B256" s="111" t="s">
        <v>93</v>
      </c>
      <c r="C256" s="112">
        <v>10</v>
      </c>
      <c r="D256" s="255">
        <v>566</v>
      </c>
      <c r="E256" s="256">
        <f t="shared" si="44"/>
        <v>577</v>
      </c>
      <c r="F256" s="255">
        <v>566</v>
      </c>
      <c r="G256" s="255">
        <v>11</v>
      </c>
      <c r="H256" s="256">
        <v>566</v>
      </c>
      <c r="I256" s="258">
        <f t="shared" si="41"/>
        <v>100</v>
      </c>
      <c r="J256" s="77">
        <v>6</v>
      </c>
    </row>
    <row r="257" spans="2:10" s="192" customFormat="1" ht="19.149999999999999" hidden="1" customHeight="1" outlineLevel="2" x14ac:dyDescent="0.25">
      <c r="B257" s="111" t="s">
        <v>93</v>
      </c>
      <c r="C257" s="112" t="s">
        <v>14</v>
      </c>
      <c r="D257" s="242"/>
      <c r="E257" s="256">
        <f t="shared" si="44"/>
        <v>6</v>
      </c>
      <c r="F257" s="242"/>
      <c r="G257" s="242">
        <v>6</v>
      </c>
      <c r="H257" s="256"/>
      <c r="I257" s="258"/>
      <c r="J257" s="78">
        <v>6</v>
      </c>
    </row>
    <row r="258" spans="2:10" s="192" customFormat="1" ht="19.149999999999999" customHeight="1" outlineLevel="1" collapsed="1" x14ac:dyDescent="0.25">
      <c r="B258" s="113" t="s">
        <v>93</v>
      </c>
      <c r="C258" s="150"/>
      <c r="D258" s="242">
        <f>SUM(D247:D257)</f>
        <v>5415</v>
      </c>
      <c r="E258" s="242">
        <f t="shared" ref="E258:H258" si="45">SUM(E247:E257)</f>
        <v>5503</v>
      </c>
      <c r="F258" s="242">
        <f t="shared" si="45"/>
        <v>5415</v>
      </c>
      <c r="G258" s="242">
        <f t="shared" si="45"/>
        <v>88</v>
      </c>
      <c r="H258" s="242">
        <f t="shared" si="45"/>
        <v>5411</v>
      </c>
      <c r="I258" s="258">
        <f t="shared" si="41"/>
        <v>99.926131117266848</v>
      </c>
      <c r="J258" s="78">
        <f>SUBTOTAL(9,J247:J257)</f>
        <v>619</v>
      </c>
    </row>
    <row r="259" spans="2:10" s="192" customFormat="1" ht="19.149999999999999" hidden="1" customHeight="1" outlineLevel="2" x14ac:dyDescent="0.25">
      <c r="B259" s="111" t="s">
        <v>94</v>
      </c>
      <c r="C259" s="112">
        <v>1</v>
      </c>
      <c r="D259" s="255">
        <v>509</v>
      </c>
      <c r="E259" s="256">
        <f>F259+G259</f>
        <v>521</v>
      </c>
      <c r="F259" s="255">
        <v>509</v>
      </c>
      <c r="G259" s="255">
        <v>12</v>
      </c>
      <c r="H259" s="256">
        <v>509</v>
      </c>
      <c r="I259" s="258">
        <f t="shared" si="41"/>
        <v>100</v>
      </c>
      <c r="J259" s="77">
        <v>12</v>
      </c>
    </row>
    <row r="260" spans="2:10" s="192" customFormat="1" ht="19.149999999999999" hidden="1" customHeight="1" outlineLevel="2" x14ac:dyDescent="0.25">
      <c r="B260" s="111" t="s">
        <v>94</v>
      </c>
      <c r="C260" s="112">
        <v>2</v>
      </c>
      <c r="D260" s="255">
        <v>506</v>
      </c>
      <c r="E260" s="256">
        <f t="shared" ref="E260:E274" si="46">F260+G260</f>
        <v>518</v>
      </c>
      <c r="F260" s="255">
        <v>506</v>
      </c>
      <c r="G260" s="255">
        <v>12</v>
      </c>
      <c r="H260" s="256">
        <v>501</v>
      </c>
      <c r="I260" s="258">
        <f t="shared" si="41"/>
        <v>99.011857707509876</v>
      </c>
      <c r="J260" s="77">
        <v>513</v>
      </c>
    </row>
    <row r="261" spans="2:10" s="192" customFormat="1" ht="19.149999999999999" hidden="1" customHeight="1" outlineLevel="2" x14ac:dyDescent="0.25">
      <c r="B261" s="111" t="s">
        <v>94</v>
      </c>
      <c r="C261" s="112">
        <v>3</v>
      </c>
      <c r="D261" s="255">
        <v>484</v>
      </c>
      <c r="E261" s="256">
        <f t="shared" si="46"/>
        <v>494</v>
      </c>
      <c r="F261" s="255">
        <v>484</v>
      </c>
      <c r="G261" s="255">
        <v>10</v>
      </c>
      <c r="H261" s="256">
        <v>484</v>
      </c>
      <c r="I261" s="258">
        <f t="shared" si="41"/>
        <v>100</v>
      </c>
      <c r="J261" s="77">
        <v>0</v>
      </c>
    </row>
    <row r="262" spans="2:10" s="192" customFormat="1" ht="19.149999999999999" hidden="1" customHeight="1" outlineLevel="2" x14ac:dyDescent="0.25">
      <c r="B262" s="111" t="s">
        <v>94</v>
      </c>
      <c r="C262" s="112">
        <v>4</v>
      </c>
      <c r="D262" s="255">
        <v>477</v>
      </c>
      <c r="E262" s="256">
        <f t="shared" si="46"/>
        <v>487</v>
      </c>
      <c r="F262" s="255">
        <v>477</v>
      </c>
      <c r="G262" s="255">
        <v>10</v>
      </c>
      <c r="H262" s="256">
        <v>477</v>
      </c>
      <c r="I262" s="258">
        <f t="shared" si="41"/>
        <v>100</v>
      </c>
      <c r="J262" s="77">
        <v>487</v>
      </c>
    </row>
    <row r="263" spans="2:10" s="192" customFormat="1" ht="19.149999999999999" hidden="1" customHeight="1" outlineLevel="2" x14ac:dyDescent="0.25">
      <c r="B263" s="111" t="s">
        <v>94</v>
      </c>
      <c r="C263" s="112">
        <v>5</v>
      </c>
      <c r="D263" s="255">
        <v>471</v>
      </c>
      <c r="E263" s="256">
        <f t="shared" si="46"/>
        <v>482</v>
      </c>
      <c r="F263" s="255">
        <v>471</v>
      </c>
      <c r="G263" s="255">
        <v>11</v>
      </c>
      <c r="H263" s="256">
        <v>471</v>
      </c>
      <c r="I263" s="258">
        <f t="shared" si="41"/>
        <v>100</v>
      </c>
      <c r="J263" s="77">
        <v>11</v>
      </c>
    </row>
    <row r="264" spans="2:10" s="192" customFormat="1" ht="19.149999999999999" hidden="1" customHeight="1" outlineLevel="2" x14ac:dyDescent="0.25">
      <c r="B264" s="111" t="s">
        <v>94</v>
      </c>
      <c r="C264" s="112">
        <v>6</v>
      </c>
      <c r="D264" s="255">
        <v>477</v>
      </c>
      <c r="E264" s="256">
        <f t="shared" si="46"/>
        <v>487</v>
      </c>
      <c r="F264" s="255">
        <v>477</v>
      </c>
      <c r="G264" s="255">
        <v>10</v>
      </c>
      <c r="H264" s="256">
        <v>470</v>
      </c>
      <c r="I264" s="258">
        <f t="shared" si="41"/>
        <v>98.532494758909849</v>
      </c>
      <c r="J264" s="77">
        <v>10</v>
      </c>
    </row>
    <row r="265" spans="2:10" s="192" customFormat="1" ht="19.149999999999999" hidden="1" customHeight="1" outlineLevel="2" x14ac:dyDescent="0.25">
      <c r="B265" s="111" t="s">
        <v>94</v>
      </c>
      <c r="C265" s="112">
        <v>7</v>
      </c>
      <c r="D265" s="255">
        <v>458</v>
      </c>
      <c r="E265" s="256">
        <f t="shared" si="46"/>
        <v>467</v>
      </c>
      <c r="F265" s="255">
        <v>458</v>
      </c>
      <c r="G265" s="255">
        <v>9</v>
      </c>
      <c r="H265" s="256">
        <v>458</v>
      </c>
      <c r="I265" s="258">
        <f t="shared" si="41"/>
        <v>100</v>
      </c>
      <c r="J265" s="77">
        <v>9</v>
      </c>
    </row>
    <row r="266" spans="2:10" s="192" customFormat="1" ht="19.149999999999999" hidden="1" customHeight="1" outlineLevel="2" x14ac:dyDescent="0.25">
      <c r="B266" s="111" t="s">
        <v>94</v>
      </c>
      <c r="C266" s="112">
        <v>8</v>
      </c>
      <c r="D266" s="255">
        <v>470</v>
      </c>
      <c r="E266" s="256">
        <f t="shared" si="46"/>
        <v>480</v>
      </c>
      <c r="F266" s="255">
        <v>470</v>
      </c>
      <c r="G266" s="255">
        <v>10</v>
      </c>
      <c r="H266" s="256">
        <v>469</v>
      </c>
      <c r="I266" s="258">
        <f t="shared" si="41"/>
        <v>99.787234042553195</v>
      </c>
      <c r="J266" s="77">
        <v>0</v>
      </c>
    </row>
    <row r="267" spans="2:10" s="192" customFormat="1" ht="19.149999999999999" hidden="1" customHeight="1" outlineLevel="2" x14ac:dyDescent="0.25">
      <c r="B267" s="111" t="s">
        <v>94</v>
      </c>
      <c r="C267" s="112">
        <v>9</v>
      </c>
      <c r="D267" s="255">
        <v>548</v>
      </c>
      <c r="E267" s="256">
        <f t="shared" si="46"/>
        <v>561</v>
      </c>
      <c r="F267" s="255">
        <v>548</v>
      </c>
      <c r="G267" s="255">
        <v>13</v>
      </c>
      <c r="H267" s="256">
        <v>527</v>
      </c>
      <c r="I267" s="258">
        <f t="shared" si="41"/>
        <v>96.167883211678827</v>
      </c>
      <c r="J267" s="77">
        <v>13</v>
      </c>
    </row>
    <row r="268" spans="2:10" s="192" customFormat="1" ht="19.149999999999999" hidden="1" customHeight="1" outlineLevel="2" x14ac:dyDescent="0.25">
      <c r="B268" s="111" t="s">
        <v>94</v>
      </c>
      <c r="C268" s="112">
        <v>10</v>
      </c>
      <c r="D268" s="255">
        <v>505</v>
      </c>
      <c r="E268" s="256">
        <f t="shared" si="46"/>
        <v>517</v>
      </c>
      <c r="F268" s="255">
        <v>505</v>
      </c>
      <c r="G268" s="255">
        <v>12</v>
      </c>
      <c r="H268" s="256">
        <v>505</v>
      </c>
      <c r="I268" s="258">
        <f t="shared" si="41"/>
        <v>100</v>
      </c>
      <c r="J268" s="77">
        <v>12</v>
      </c>
    </row>
    <row r="269" spans="2:10" s="192" customFormat="1" ht="19.149999999999999" hidden="1" customHeight="1" outlineLevel="2" x14ac:dyDescent="0.25">
      <c r="B269" s="111" t="s">
        <v>94</v>
      </c>
      <c r="C269" s="112">
        <v>11</v>
      </c>
      <c r="D269" s="255">
        <v>479</v>
      </c>
      <c r="E269" s="256">
        <f t="shared" si="46"/>
        <v>489</v>
      </c>
      <c r="F269" s="255">
        <v>479</v>
      </c>
      <c r="G269" s="255">
        <v>10</v>
      </c>
      <c r="H269" s="256">
        <v>479</v>
      </c>
      <c r="I269" s="258">
        <f t="shared" si="41"/>
        <v>100</v>
      </c>
      <c r="J269" s="77">
        <v>0</v>
      </c>
    </row>
    <row r="270" spans="2:10" s="192" customFormat="1" ht="19.149999999999999" hidden="1" customHeight="1" outlineLevel="2" x14ac:dyDescent="0.25">
      <c r="B270" s="111" t="s">
        <v>94</v>
      </c>
      <c r="C270" s="112">
        <v>12</v>
      </c>
      <c r="D270" s="255">
        <v>597</v>
      </c>
      <c r="E270" s="256">
        <f t="shared" si="46"/>
        <v>610</v>
      </c>
      <c r="F270" s="255">
        <v>597</v>
      </c>
      <c r="G270" s="255">
        <v>13</v>
      </c>
      <c r="H270" s="256">
        <v>577</v>
      </c>
      <c r="I270" s="258">
        <f t="shared" si="41"/>
        <v>96.649916247906191</v>
      </c>
      <c r="J270" s="77">
        <v>0</v>
      </c>
    </row>
    <row r="271" spans="2:10" s="192" customFormat="1" ht="19.149999999999999" hidden="1" customHeight="1" outlineLevel="2" x14ac:dyDescent="0.25">
      <c r="B271" s="111" t="s">
        <v>94</v>
      </c>
      <c r="C271" s="112">
        <v>13</v>
      </c>
      <c r="D271" s="255">
        <v>541</v>
      </c>
      <c r="E271" s="256">
        <f t="shared" si="46"/>
        <v>554</v>
      </c>
      <c r="F271" s="255">
        <v>541</v>
      </c>
      <c r="G271" s="255">
        <v>13</v>
      </c>
      <c r="H271" s="256">
        <v>536</v>
      </c>
      <c r="I271" s="258">
        <f t="shared" si="41"/>
        <v>99.075785582255079</v>
      </c>
      <c r="J271" s="77">
        <v>0</v>
      </c>
    </row>
    <row r="272" spans="2:10" s="192" customFormat="1" ht="19.149999999999999" hidden="1" customHeight="1" outlineLevel="2" x14ac:dyDescent="0.25">
      <c r="B272" s="111" t="s">
        <v>94</v>
      </c>
      <c r="C272" s="112">
        <v>14</v>
      </c>
      <c r="D272" s="255">
        <v>559</v>
      </c>
      <c r="E272" s="256">
        <f t="shared" si="46"/>
        <v>559</v>
      </c>
      <c r="F272" s="255">
        <v>559</v>
      </c>
      <c r="G272" s="255">
        <v>0</v>
      </c>
      <c r="H272" s="256">
        <v>559</v>
      </c>
      <c r="I272" s="258">
        <f t="shared" si="41"/>
        <v>100</v>
      </c>
      <c r="J272" s="77">
        <v>0</v>
      </c>
    </row>
    <row r="273" spans="2:10" s="192" customFormat="1" ht="19.149999999999999" hidden="1" customHeight="1" outlineLevel="2" x14ac:dyDescent="0.25">
      <c r="B273" s="111" t="s">
        <v>94</v>
      </c>
      <c r="C273" s="112">
        <v>15</v>
      </c>
      <c r="D273" s="255">
        <v>466</v>
      </c>
      <c r="E273" s="256">
        <f t="shared" si="46"/>
        <v>476</v>
      </c>
      <c r="F273" s="255">
        <v>466</v>
      </c>
      <c r="G273" s="255">
        <v>10</v>
      </c>
      <c r="H273" s="256">
        <v>466</v>
      </c>
      <c r="I273" s="258">
        <f t="shared" si="41"/>
        <v>100</v>
      </c>
      <c r="J273" s="77">
        <v>10</v>
      </c>
    </row>
    <row r="274" spans="2:10" s="192" customFormat="1" ht="19.149999999999999" hidden="1" customHeight="1" outlineLevel="2" x14ac:dyDescent="0.25">
      <c r="B274" s="111" t="s">
        <v>94</v>
      </c>
      <c r="C274" s="112" t="s">
        <v>14</v>
      </c>
      <c r="D274" s="242"/>
      <c r="E274" s="256">
        <f t="shared" si="46"/>
        <v>16</v>
      </c>
      <c r="F274" s="242"/>
      <c r="G274" s="242">
        <v>16</v>
      </c>
      <c r="H274" s="256"/>
      <c r="I274" s="258"/>
      <c r="J274" s="78">
        <v>16</v>
      </c>
    </row>
    <row r="275" spans="2:10" s="192" customFormat="1" ht="19.149999999999999" customHeight="1" outlineLevel="1" collapsed="1" x14ac:dyDescent="0.25">
      <c r="B275" s="113" t="s">
        <v>94</v>
      </c>
      <c r="C275" s="150"/>
      <c r="D275" s="242">
        <f>SUM(D259:D274)</f>
        <v>7547</v>
      </c>
      <c r="E275" s="242">
        <f t="shared" ref="E275:H275" si="47">SUM(E259:E274)</f>
        <v>7718</v>
      </c>
      <c r="F275" s="242">
        <f t="shared" si="47"/>
        <v>7547</v>
      </c>
      <c r="G275" s="242">
        <f t="shared" si="47"/>
        <v>171</v>
      </c>
      <c r="H275" s="242">
        <f t="shared" si="47"/>
        <v>7488</v>
      </c>
      <c r="I275" s="258">
        <f t="shared" si="41"/>
        <v>99.218232410229234</v>
      </c>
      <c r="J275" s="78">
        <f>SUBTOTAL(9,J259:J274)</f>
        <v>1093</v>
      </c>
    </row>
    <row r="276" spans="2:10" s="192" customFormat="1" ht="19.149999999999999" hidden="1" customHeight="1" outlineLevel="2" x14ac:dyDescent="0.25">
      <c r="B276" s="111" t="s">
        <v>95</v>
      </c>
      <c r="C276" s="117">
        <v>1</v>
      </c>
      <c r="D276" s="257">
        <v>461</v>
      </c>
      <c r="E276" s="256">
        <f>F276+G276</f>
        <v>470</v>
      </c>
      <c r="F276" s="257">
        <v>461</v>
      </c>
      <c r="G276" s="257">
        <v>9</v>
      </c>
      <c r="H276" s="256">
        <v>461</v>
      </c>
      <c r="I276" s="258">
        <f t="shared" si="41"/>
        <v>100</v>
      </c>
      <c r="J276" s="79">
        <v>8</v>
      </c>
    </row>
    <row r="277" spans="2:10" s="192" customFormat="1" ht="19.149999999999999" hidden="1" customHeight="1" outlineLevel="2" x14ac:dyDescent="0.25">
      <c r="B277" s="111" t="s">
        <v>95</v>
      </c>
      <c r="C277" s="117">
        <v>2</v>
      </c>
      <c r="D277" s="257">
        <v>475</v>
      </c>
      <c r="E277" s="256">
        <f t="shared" ref="E277:E280" si="48">F277+G277</f>
        <v>485</v>
      </c>
      <c r="F277" s="257">
        <v>475</v>
      </c>
      <c r="G277" s="257">
        <v>10</v>
      </c>
      <c r="H277" s="256">
        <v>475</v>
      </c>
      <c r="I277" s="258">
        <f t="shared" si="41"/>
        <v>100</v>
      </c>
      <c r="J277" s="79">
        <v>6</v>
      </c>
    </row>
    <row r="278" spans="2:10" s="192" customFormat="1" ht="19.149999999999999" hidden="1" customHeight="1" outlineLevel="2" x14ac:dyDescent="0.25">
      <c r="B278" s="111" t="s">
        <v>95</v>
      </c>
      <c r="C278" s="117">
        <v>3</v>
      </c>
      <c r="D278" s="257">
        <v>589</v>
      </c>
      <c r="E278" s="256">
        <f t="shared" si="48"/>
        <v>601</v>
      </c>
      <c r="F278" s="257">
        <v>589</v>
      </c>
      <c r="G278" s="257">
        <v>12</v>
      </c>
      <c r="H278" s="256">
        <v>589</v>
      </c>
      <c r="I278" s="258">
        <f t="shared" si="41"/>
        <v>100</v>
      </c>
      <c r="J278" s="79">
        <v>11</v>
      </c>
    </row>
    <row r="279" spans="2:10" s="192" customFormat="1" ht="19.149999999999999" hidden="1" customHeight="1" outlineLevel="2" x14ac:dyDescent="0.25">
      <c r="B279" s="111" t="s">
        <v>95</v>
      </c>
      <c r="C279" s="117">
        <v>4</v>
      </c>
      <c r="D279" s="257">
        <v>595</v>
      </c>
      <c r="E279" s="256">
        <f t="shared" si="48"/>
        <v>607</v>
      </c>
      <c r="F279" s="257">
        <v>595</v>
      </c>
      <c r="G279" s="257">
        <v>12</v>
      </c>
      <c r="H279" s="256">
        <v>595</v>
      </c>
      <c r="I279" s="258">
        <f t="shared" si="41"/>
        <v>100</v>
      </c>
      <c r="J279" s="79">
        <v>12</v>
      </c>
    </row>
    <row r="280" spans="2:10" s="192" customFormat="1" ht="19.149999999999999" hidden="1" customHeight="1" outlineLevel="2" x14ac:dyDescent="0.25">
      <c r="B280" s="111" t="s">
        <v>95</v>
      </c>
      <c r="C280" s="117">
        <v>5</v>
      </c>
      <c r="D280" s="257">
        <v>528</v>
      </c>
      <c r="E280" s="256">
        <f t="shared" si="48"/>
        <v>538</v>
      </c>
      <c r="F280" s="257">
        <v>528</v>
      </c>
      <c r="G280" s="257">
        <v>10</v>
      </c>
      <c r="H280" s="256">
        <v>528</v>
      </c>
      <c r="I280" s="258">
        <f t="shared" si="41"/>
        <v>100</v>
      </c>
      <c r="J280" s="79">
        <v>10</v>
      </c>
    </row>
    <row r="281" spans="2:10" s="192" customFormat="1" ht="19.149999999999999" hidden="1" customHeight="1" outlineLevel="2" x14ac:dyDescent="0.25">
      <c r="B281" s="111" t="s">
        <v>95</v>
      </c>
      <c r="C281" s="117" t="s">
        <v>14</v>
      </c>
      <c r="D281" s="243"/>
      <c r="E281" s="256">
        <v>6</v>
      </c>
      <c r="F281" s="243"/>
      <c r="G281" s="243">
        <v>6</v>
      </c>
      <c r="H281" s="256"/>
      <c r="I281" s="258"/>
      <c r="J281" s="80">
        <v>6</v>
      </c>
    </row>
    <row r="282" spans="2:10" s="192" customFormat="1" ht="19.149999999999999" customHeight="1" outlineLevel="1" collapsed="1" x14ac:dyDescent="0.25">
      <c r="B282" s="113" t="s">
        <v>151</v>
      </c>
      <c r="C282" s="150"/>
      <c r="D282" s="243">
        <f>SUM(D276:D281)</f>
        <v>2648</v>
      </c>
      <c r="E282" s="243">
        <f t="shared" ref="E282:H282" si="49">SUM(E276:E281)</f>
        <v>2707</v>
      </c>
      <c r="F282" s="243">
        <f t="shared" si="49"/>
        <v>2648</v>
      </c>
      <c r="G282" s="243">
        <f t="shared" si="49"/>
        <v>59</v>
      </c>
      <c r="H282" s="243">
        <f t="shared" si="49"/>
        <v>2648</v>
      </c>
      <c r="I282" s="258">
        <f t="shared" si="41"/>
        <v>100</v>
      </c>
      <c r="J282" s="80">
        <f>SUBTOTAL(9,J276:J281)</f>
        <v>53</v>
      </c>
    </row>
    <row r="283" spans="2:10" s="192" customFormat="1" ht="19.149999999999999" hidden="1" customHeight="1" outlineLevel="2" x14ac:dyDescent="0.25">
      <c r="B283" s="111" t="s">
        <v>96</v>
      </c>
      <c r="C283" s="112">
        <v>1</v>
      </c>
      <c r="D283" s="255">
        <v>578</v>
      </c>
      <c r="E283" s="256">
        <f>F283+G283</f>
        <v>579</v>
      </c>
      <c r="F283" s="255">
        <v>578</v>
      </c>
      <c r="G283" s="255">
        <v>1</v>
      </c>
      <c r="H283" s="256">
        <v>578</v>
      </c>
      <c r="I283" s="258">
        <f t="shared" si="41"/>
        <v>100</v>
      </c>
      <c r="J283" s="77">
        <v>0</v>
      </c>
    </row>
    <row r="284" spans="2:10" s="192" customFormat="1" ht="19.149999999999999" hidden="1" customHeight="1" outlineLevel="2" x14ac:dyDescent="0.25">
      <c r="B284" s="111" t="s">
        <v>96</v>
      </c>
      <c r="C284" s="112">
        <v>2</v>
      </c>
      <c r="D284" s="255">
        <v>498</v>
      </c>
      <c r="E284" s="256">
        <f t="shared" ref="E284:E287" si="50">F284+G284</f>
        <v>501</v>
      </c>
      <c r="F284" s="255">
        <v>498</v>
      </c>
      <c r="G284" s="255">
        <v>3</v>
      </c>
      <c r="H284" s="256">
        <v>498</v>
      </c>
      <c r="I284" s="258">
        <f t="shared" si="41"/>
        <v>100</v>
      </c>
      <c r="J284" s="77">
        <v>3</v>
      </c>
    </row>
    <row r="285" spans="2:10" s="192" customFormat="1" ht="19.149999999999999" hidden="1" customHeight="1" outlineLevel="2" x14ac:dyDescent="0.25">
      <c r="B285" s="111" t="s">
        <v>96</v>
      </c>
      <c r="C285" s="112">
        <v>3</v>
      </c>
      <c r="D285" s="255">
        <v>475</v>
      </c>
      <c r="E285" s="256">
        <f t="shared" si="50"/>
        <v>494</v>
      </c>
      <c r="F285" s="255">
        <v>475</v>
      </c>
      <c r="G285" s="255">
        <v>19</v>
      </c>
      <c r="H285" s="256">
        <v>475</v>
      </c>
      <c r="I285" s="258">
        <f t="shared" si="41"/>
        <v>100</v>
      </c>
      <c r="J285" s="77">
        <v>494</v>
      </c>
    </row>
    <row r="286" spans="2:10" s="192" customFormat="1" ht="19.149999999999999" hidden="1" customHeight="1" outlineLevel="2" x14ac:dyDescent="0.25">
      <c r="B286" s="111" t="s">
        <v>96</v>
      </c>
      <c r="C286" s="112">
        <v>4</v>
      </c>
      <c r="D286" s="255">
        <v>547</v>
      </c>
      <c r="E286" s="256">
        <f t="shared" si="50"/>
        <v>560</v>
      </c>
      <c r="F286" s="255">
        <v>547</v>
      </c>
      <c r="G286" s="255">
        <v>13</v>
      </c>
      <c r="H286" s="256">
        <v>547</v>
      </c>
      <c r="I286" s="258">
        <f t="shared" si="41"/>
        <v>100</v>
      </c>
      <c r="J286" s="77">
        <v>560</v>
      </c>
    </row>
    <row r="287" spans="2:10" s="192" customFormat="1" ht="19.149999999999999" hidden="1" customHeight="1" outlineLevel="2" x14ac:dyDescent="0.25">
      <c r="B287" s="111" t="s">
        <v>96</v>
      </c>
      <c r="C287" s="112" t="s">
        <v>14</v>
      </c>
      <c r="D287" s="242"/>
      <c r="E287" s="256">
        <f t="shared" si="50"/>
        <v>5</v>
      </c>
      <c r="F287" s="242"/>
      <c r="G287" s="242">
        <v>5</v>
      </c>
      <c r="H287" s="256"/>
      <c r="I287" s="258"/>
      <c r="J287" s="78">
        <v>5</v>
      </c>
    </row>
    <row r="288" spans="2:10" s="192" customFormat="1" ht="19.149999999999999" customHeight="1" outlineLevel="1" collapsed="1" x14ac:dyDescent="0.25">
      <c r="B288" s="113" t="s">
        <v>96</v>
      </c>
      <c r="C288" s="150"/>
      <c r="D288" s="242">
        <f>SUM(D283:D287)</f>
        <v>2098</v>
      </c>
      <c r="E288" s="242">
        <f t="shared" ref="E288:H288" si="51">SUM(E283:E287)</f>
        <v>2139</v>
      </c>
      <c r="F288" s="242">
        <f t="shared" si="51"/>
        <v>2098</v>
      </c>
      <c r="G288" s="242">
        <f t="shared" si="51"/>
        <v>41</v>
      </c>
      <c r="H288" s="242">
        <f t="shared" si="51"/>
        <v>2098</v>
      </c>
      <c r="I288" s="258">
        <f t="shared" si="41"/>
        <v>100</v>
      </c>
      <c r="J288" s="78">
        <f>SUBTOTAL(9,J283:J287)</f>
        <v>1062</v>
      </c>
    </row>
    <row r="289" spans="2:10" s="192" customFormat="1" ht="19.149999999999999" hidden="1" customHeight="1" outlineLevel="2" x14ac:dyDescent="0.25">
      <c r="B289" s="111" t="s">
        <v>97</v>
      </c>
      <c r="C289" s="112">
        <v>1</v>
      </c>
      <c r="D289" s="255">
        <v>526</v>
      </c>
      <c r="E289" s="256">
        <f>F289+G289</f>
        <v>538</v>
      </c>
      <c r="F289" s="255">
        <v>526</v>
      </c>
      <c r="G289" s="255">
        <v>12</v>
      </c>
      <c r="H289" s="256">
        <v>526</v>
      </c>
      <c r="I289" s="258">
        <f t="shared" si="41"/>
        <v>100</v>
      </c>
      <c r="J289" s="77">
        <f>H289+G289</f>
        <v>538</v>
      </c>
    </row>
    <row r="290" spans="2:10" s="192" customFormat="1" ht="19.149999999999999" hidden="1" customHeight="1" outlineLevel="2" x14ac:dyDescent="0.25">
      <c r="B290" s="111" t="s">
        <v>97</v>
      </c>
      <c r="C290" s="112">
        <v>2</v>
      </c>
      <c r="D290" s="255">
        <v>543</v>
      </c>
      <c r="E290" s="256">
        <f t="shared" ref="E290:E296" si="52">F290+G290</f>
        <v>554</v>
      </c>
      <c r="F290" s="255">
        <v>543</v>
      </c>
      <c r="G290" s="255">
        <v>11</v>
      </c>
      <c r="H290" s="256">
        <v>543</v>
      </c>
      <c r="I290" s="258">
        <f t="shared" si="41"/>
        <v>100</v>
      </c>
      <c r="J290" s="77">
        <f t="shared" ref="J290:J295" si="53">H290+G290</f>
        <v>554</v>
      </c>
    </row>
    <row r="291" spans="2:10" s="192" customFormat="1" ht="19.149999999999999" hidden="1" customHeight="1" outlineLevel="2" x14ac:dyDescent="0.25">
      <c r="B291" s="111" t="s">
        <v>97</v>
      </c>
      <c r="C291" s="112">
        <v>3</v>
      </c>
      <c r="D291" s="255">
        <v>564</v>
      </c>
      <c r="E291" s="256">
        <f t="shared" si="52"/>
        <v>576</v>
      </c>
      <c r="F291" s="255">
        <v>564</v>
      </c>
      <c r="G291" s="255">
        <v>12</v>
      </c>
      <c r="H291" s="256">
        <v>564</v>
      </c>
      <c r="I291" s="258">
        <f t="shared" si="41"/>
        <v>100</v>
      </c>
      <c r="J291" s="77">
        <f t="shared" si="53"/>
        <v>576</v>
      </c>
    </row>
    <row r="292" spans="2:10" s="192" customFormat="1" ht="19.149999999999999" hidden="1" customHeight="1" outlineLevel="2" x14ac:dyDescent="0.25">
      <c r="B292" s="111" t="s">
        <v>97</v>
      </c>
      <c r="C292" s="112">
        <v>4</v>
      </c>
      <c r="D292" s="255">
        <v>445</v>
      </c>
      <c r="E292" s="256">
        <f t="shared" si="52"/>
        <v>456</v>
      </c>
      <c r="F292" s="255">
        <v>445</v>
      </c>
      <c r="G292" s="255">
        <v>11</v>
      </c>
      <c r="H292" s="256">
        <v>445</v>
      </c>
      <c r="I292" s="258">
        <f t="shared" si="41"/>
        <v>100</v>
      </c>
      <c r="J292" s="77">
        <f t="shared" si="53"/>
        <v>456</v>
      </c>
    </row>
    <row r="293" spans="2:10" s="192" customFormat="1" ht="19.149999999999999" hidden="1" customHeight="1" outlineLevel="2" x14ac:dyDescent="0.25">
      <c r="B293" s="111" t="s">
        <v>97</v>
      </c>
      <c r="C293" s="112">
        <v>5</v>
      </c>
      <c r="D293" s="255">
        <v>517</v>
      </c>
      <c r="E293" s="256">
        <f t="shared" si="52"/>
        <v>520</v>
      </c>
      <c r="F293" s="255">
        <v>517</v>
      </c>
      <c r="G293" s="255">
        <v>3</v>
      </c>
      <c r="H293" s="256">
        <v>517</v>
      </c>
      <c r="I293" s="258">
        <f t="shared" si="41"/>
        <v>100</v>
      </c>
      <c r="J293" s="77">
        <f t="shared" si="53"/>
        <v>520</v>
      </c>
    </row>
    <row r="294" spans="2:10" s="192" customFormat="1" ht="19.149999999999999" hidden="1" customHeight="1" outlineLevel="2" x14ac:dyDescent="0.25">
      <c r="B294" s="111" t="s">
        <v>97</v>
      </c>
      <c r="C294" s="112">
        <v>6</v>
      </c>
      <c r="D294" s="255">
        <v>505</v>
      </c>
      <c r="E294" s="256">
        <f t="shared" si="52"/>
        <v>514</v>
      </c>
      <c r="F294" s="255">
        <v>505</v>
      </c>
      <c r="G294" s="255">
        <v>9</v>
      </c>
      <c r="H294" s="256">
        <v>505</v>
      </c>
      <c r="I294" s="258">
        <f t="shared" si="41"/>
        <v>100</v>
      </c>
      <c r="J294" s="77">
        <f t="shared" si="53"/>
        <v>514</v>
      </c>
    </row>
    <row r="295" spans="2:10" s="192" customFormat="1" ht="19.149999999999999" hidden="1" customHeight="1" outlineLevel="2" x14ac:dyDescent="0.25">
      <c r="B295" s="111" t="s">
        <v>97</v>
      </c>
      <c r="C295" s="112">
        <v>7</v>
      </c>
      <c r="D295" s="255">
        <v>524</v>
      </c>
      <c r="E295" s="256">
        <f t="shared" si="52"/>
        <v>535</v>
      </c>
      <c r="F295" s="255">
        <v>524</v>
      </c>
      <c r="G295" s="255">
        <v>11</v>
      </c>
      <c r="H295" s="256">
        <v>524</v>
      </c>
      <c r="I295" s="258">
        <f t="shared" si="41"/>
        <v>100</v>
      </c>
      <c r="J295" s="77">
        <f t="shared" si="53"/>
        <v>535</v>
      </c>
    </row>
    <row r="296" spans="2:10" s="192" customFormat="1" ht="19.149999999999999" hidden="1" customHeight="1" outlineLevel="2" x14ac:dyDescent="0.25">
      <c r="B296" s="111" t="s">
        <v>97</v>
      </c>
      <c r="C296" s="112" t="s">
        <v>14</v>
      </c>
      <c r="D296" s="242"/>
      <c r="E296" s="256">
        <f t="shared" si="52"/>
        <v>1</v>
      </c>
      <c r="F296" s="242"/>
      <c r="G296" s="242">
        <v>1</v>
      </c>
      <c r="H296" s="256"/>
      <c r="I296" s="258"/>
      <c r="J296" s="78">
        <v>1</v>
      </c>
    </row>
    <row r="297" spans="2:10" s="192" customFormat="1" ht="19.149999999999999" customHeight="1" outlineLevel="1" collapsed="1" x14ac:dyDescent="0.25">
      <c r="B297" s="113" t="s">
        <v>97</v>
      </c>
      <c r="C297" s="150"/>
      <c r="D297" s="242">
        <f>SUM(D289:D296)</f>
        <v>3624</v>
      </c>
      <c r="E297" s="242">
        <f t="shared" ref="E297:H297" si="54">SUM(E289:E296)</f>
        <v>3694</v>
      </c>
      <c r="F297" s="242">
        <f t="shared" si="54"/>
        <v>3624</v>
      </c>
      <c r="G297" s="242">
        <f t="shared" si="54"/>
        <v>70</v>
      </c>
      <c r="H297" s="242">
        <f t="shared" si="54"/>
        <v>3624</v>
      </c>
      <c r="I297" s="258">
        <f t="shared" ref="I297:I359" si="55">H297/F297*100</f>
        <v>100</v>
      </c>
      <c r="J297" s="78">
        <f>SUBTOTAL(9,J289:J296)</f>
        <v>3694</v>
      </c>
    </row>
    <row r="298" spans="2:10" s="192" customFormat="1" ht="19.149999999999999" hidden="1" customHeight="1" outlineLevel="2" x14ac:dyDescent="0.25">
      <c r="B298" s="111" t="s">
        <v>98</v>
      </c>
      <c r="C298" s="112">
        <v>1</v>
      </c>
      <c r="D298" s="255">
        <v>614</v>
      </c>
      <c r="E298" s="256">
        <f>F298+G298</f>
        <v>627</v>
      </c>
      <c r="F298" s="255">
        <v>614</v>
      </c>
      <c r="G298" s="255">
        <v>13</v>
      </c>
      <c r="H298" s="256">
        <v>614</v>
      </c>
      <c r="I298" s="258">
        <f t="shared" si="55"/>
        <v>100</v>
      </c>
      <c r="J298" s="77">
        <v>13</v>
      </c>
    </row>
    <row r="299" spans="2:10" s="192" customFormat="1" ht="19.149999999999999" hidden="1" customHeight="1" outlineLevel="2" x14ac:dyDescent="0.25">
      <c r="B299" s="111" t="s">
        <v>98</v>
      </c>
      <c r="C299" s="112">
        <v>2</v>
      </c>
      <c r="D299" s="255">
        <v>669</v>
      </c>
      <c r="E299" s="256">
        <f t="shared" ref="E299:E305" si="56">F299+G299</f>
        <v>669</v>
      </c>
      <c r="F299" s="255">
        <v>669</v>
      </c>
      <c r="G299" s="255">
        <v>0</v>
      </c>
      <c r="H299" s="256">
        <v>669</v>
      </c>
      <c r="I299" s="258">
        <f t="shared" si="55"/>
        <v>100</v>
      </c>
      <c r="J299" s="77">
        <v>598</v>
      </c>
    </row>
    <row r="300" spans="2:10" s="192" customFormat="1" ht="19.149999999999999" hidden="1" customHeight="1" outlineLevel="2" x14ac:dyDescent="0.25">
      <c r="B300" s="111" t="s">
        <v>98</v>
      </c>
      <c r="C300" s="112">
        <v>3</v>
      </c>
      <c r="D300" s="255">
        <v>872</v>
      </c>
      <c r="E300" s="256">
        <f t="shared" si="56"/>
        <v>890</v>
      </c>
      <c r="F300" s="255">
        <v>872</v>
      </c>
      <c r="G300" s="255">
        <v>18</v>
      </c>
      <c r="H300" s="256">
        <v>872</v>
      </c>
      <c r="I300" s="258">
        <f t="shared" si="55"/>
        <v>100</v>
      </c>
      <c r="J300" s="77">
        <v>801</v>
      </c>
    </row>
    <row r="301" spans="2:10" s="192" customFormat="1" ht="19.149999999999999" hidden="1" customHeight="1" outlineLevel="2" x14ac:dyDescent="0.25">
      <c r="B301" s="111" t="s">
        <v>98</v>
      </c>
      <c r="C301" s="112">
        <v>4</v>
      </c>
      <c r="D301" s="255">
        <v>758</v>
      </c>
      <c r="E301" s="256">
        <f t="shared" si="56"/>
        <v>775</v>
      </c>
      <c r="F301" s="255">
        <v>758</v>
      </c>
      <c r="G301" s="255">
        <v>17</v>
      </c>
      <c r="H301" s="256">
        <v>758</v>
      </c>
      <c r="I301" s="258">
        <f t="shared" si="55"/>
        <v>100</v>
      </c>
      <c r="J301" s="77"/>
    </row>
    <row r="302" spans="2:10" s="192" customFormat="1" ht="19.149999999999999" hidden="1" customHeight="1" outlineLevel="2" x14ac:dyDescent="0.25">
      <c r="B302" s="111" t="s">
        <v>98</v>
      </c>
      <c r="C302" s="112">
        <v>5</v>
      </c>
      <c r="D302" s="255">
        <v>590</v>
      </c>
      <c r="E302" s="256">
        <f t="shared" si="56"/>
        <v>601</v>
      </c>
      <c r="F302" s="255">
        <v>590</v>
      </c>
      <c r="G302" s="255">
        <v>11</v>
      </c>
      <c r="H302" s="256">
        <v>590</v>
      </c>
      <c r="I302" s="258">
        <f t="shared" si="55"/>
        <v>100</v>
      </c>
      <c r="J302" s="77">
        <v>11</v>
      </c>
    </row>
    <row r="303" spans="2:10" s="192" customFormat="1" ht="19.149999999999999" hidden="1" customHeight="1" outlineLevel="2" x14ac:dyDescent="0.25">
      <c r="B303" s="111" t="s">
        <v>98</v>
      </c>
      <c r="C303" s="112">
        <v>6</v>
      </c>
      <c r="D303" s="255">
        <v>675</v>
      </c>
      <c r="E303" s="256">
        <f t="shared" si="56"/>
        <v>689</v>
      </c>
      <c r="F303" s="255">
        <v>675</v>
      </c>
      <c r="G303" s="255">
        <v>14</v>
      </c>
      <c r="H303" s="256">
        <v>675</v>
      </c>
      <c r="I303" s="258">
        <f t="shared" si="55"/>
        <v>100</v>
      </c>
      <c r="J303" s="77"/>
    </row>
    <row r="304" spans="2:10" s="192" customFormat="1" ht="19.149999999999999" hidden="1" customHeight="1" outlineLevel="2" x14ac:dyDescent="0.25">
      <c r="B304" s="111" t="s">
        <v>98</v>
      </c>
      <c r="C304" s="112">
        <v>7</v>
      </c>
      <c r="D304" s="255">
        <v>663</v>
      </c>
      <c r="E304" s="256">
        <f t="shared" si="56"/>
        <v>676</v>
      </c>
      <c r="F304" s="255">
        <v>663</v>
      </c>
      <c r="G304" s="255">
        <v>13</v>
      </c>
      <c r="H304" s="256">
        <v>663</v>
      </c>
      <c r="I304" s="258">
        <f t="shared" si="55"/>
        <v>100</v>
      </c>
      <c r="J304" s="77"/>
    </row>
    <row r="305" spans="2:10" s="192" customFormat="1" ht="19.149999999999999" hidden="1" customHeight="1" outlineLevel="2" x14ac:dyDescent="0.25">
      <c r="B305" s="111" t="s">
        <v>98</v>
      </c>
      <c r="C305" s="112" t="s">
        <v>14</v>
      </c>
      <c r="D305" s="242"/>
      <c r="E305" s="256">
        <f t="shared" si="56"/>
        <v>8</v>
      </c>
      <c r="F305" s="242"/>
      <c r="G305" s="242">
        <v>8</v>
      </c>
      <c r="H305" s="256"/>
      <c r="I305" s="258"/>
      <c r="J305" s="78">
        <v>8</v>
      </c>
    </row>
    <row r="306" spans="2:10" s="192" customFormat="1" ht="19.149999999999999" customHeight="1" outlineLevel="1" collapsed="1" x14ac:dyDescent="0.25">
      <c r="B306" s="113" t="s">
        <v>98</v>
      </c>
      <c r="C306" s="150"/>
      <c r="D306" s="242">
        <f>SUM(D298:D305)</f>
        <v>4841</v>
      </c>
      <c r="E306" s="242">
        <f t="shared" ref="E306:H306" si="57">SUM(E298:E305)</f>
        <v>4935</v>
      </c>
      <c r="F306" s="242">
        <f t="shared" si="57"/>
        <v>4841</v>
      </c>
      <c r="G306" s="242">
        <f t="shared" si="57"/>
        <v>94</v>
      </c>
      <c r="H306" s="242">
        <f t="shared" si="57"/>
        <v>4841</v>
      </c>
      <c r="I306" s="258">
        <f t="shared" si="55"/>
        <v>100</v>
      </c>
      <c r="J306" s="78">
        <f>SUBTOTAL(9,J298:J305)</f>
        <v>1431</v>
      </c>
    </row>
    <row r="307" spans="2:10" s="192" customFormat="1" ht="19.149999999999999" hidden="1" customHeight="1" outlineLevel="2" x14ac:dyDescent="0.25">
      <c r="B307" s="111" t="s">
        <v>99</v>
      </c>
      <c r="C307" s="112">
        <v>1</v>
      </c>
      <c r="D307" s="255">
        <v>496</v>
      </c>
      <c r="E307" s="256">
        <f>F307+G307</f>
        <v>502</v>
      </c>
      <c r="F307" s="255">
        <v>496</v>
      </c>
      <c r="G307" s="255">
        <v>6</v>
      </c>
      <c r="H307" s="256">
        <v>496</v>
      </c>
      <c r="I307" s="258">
        <f t="shared" si="55"/>
        <v>100</v>
      </c>
      <c r="J307" s="77">
        <v>0</v>
      </c>
    </row>
    <row r="308" spans="2:10" s="192" customFormat="1" ht="19.149999999999999" hidden="1" customHeight="1" outlineLevel="2" x14ac:dyDescent="0.25">
      <c r="B308" s="111" t="s">
        <v>99</v>
      </c>
      <c r="C308" s="112">
        <v>2</v>
      </c>
      <c r="D308" s="255">
        <v>563</v>
      </c>
      <c r="E308" s="256">
        <f t="shared" ref="E308:E314" si="58">F308+G308</f>
        <v>567</v>
      </c>
      <c r="F308" s="255">
        <v>563</v>
      </c>
      <c r="G308" s="255">
        <v>4</v>
      </c>
      <c r="H308" s="256">
        <v>562</v>
      </c>
      <c r="I308" s="258">
        <f t="shared" si="55"/>
        <v>99.822380106571941</v>
      </c>
      <c r="J308" s="77">
        <v>4</v>
      </c>
    </row>
    <row r="309" spans="2:10" s="192" customFormat="1" ht="19.149999999999999" hidden="1" customHeight="1" outlineLevel="2" x14ac:dyDescent="0.25">
      <c r="B309" s="111" t="s">
        <v>99</v>
      </c>
      <c r="C309" s="112">
        <v>3</v>
      </c>
      <c r="D309" s="255">
        <v>503</v>
      </c>
      <c r="E309" s="256">
        <f t="shared" si="58"/>
        <v>513</v>
      </c>
      <c r="F309" s="255">
        <v>503</v>
      </c>
      <c r="G309" s="255">
        <v>10</v>
      </c>
      <c r="H309" s="256">
        <v>503</v>
      </c>
      <c r="I309" s="258">
        <f t="shared" si="55"/>
        <v>100</v>
      </c>
      <c r="J309" s="77">
        <v>10</v>
      </c>
    </row>
    <row r="310" spans="2:10" s="192" customFormat="1" ht="19.149999999999999" hidden="1" customHeight="1" outlineLevel="2" x14ac:dyDescent="0.25">
      <c r="B310" s="111" t="s">
        <v>99</v>
      </c>
      <c r="C310" s="112">
        <v>4</v>
      </c>
      <c r="D310" s="257">
        <v>547</v>
      </c>
      <c r="E310" s="256">
        <f t="shared" si="58"/>
        <v>551</v>
      </c>
      <c r="F310" s="257">
        <v>547</v>
      </c>
      <c r="G310" s="257">
        <v>4</v>
      </c>
      <c r="H310" s="256">
        <v>538</v>
      </c>
      <c r="I310" s="258">
        <f t="shared" si="55"/>
        <v>98.354661791590487</v>
      </c>
      <c r="J310" s="79">
        <v>4</v>
      </c>
    </row>
    <row r="311" spans="2:10" s="192" customFormat="1" ht="19.149999999999999" hidden="1" customHeight="1" outlineLevel="2" x14ac:dyDescent="0.25">
      <c r="B311" s="111" t="s">
        <v>99</v>
      </c>
      <c r="C311" s="112">
        <v>5</v>
      </c>
      <c r="D311" s="255">
        <v>501</v>
      </c>
      <c r="E311" s="256">
        <f t="shared" si="58"/>
        <v>510</v>
      </c>
      <c r="F311" s="255">
        <v>501</v>
      </c>
      <c r="G311" s="255">
        <v>9</v>
      </c>
      <c r="H311" s="256">
        <v>498</v>
      </c>
      <c r="I311" s="258">
        <f t="shared" si="55"/>
        <v>99.401197604790411</v>
      </c>
      <c r="J311" s="77">
        <v>9</v>
      </c>
    </row>
    <row r="312" spans="2:10" s="192" customFormat="1" ht="19.149999999999999" hidden="1" customHeight="1" outlineLevel="2" x14ac:dyDescent="0.25">
      <c r="B312" s="111" t="s">
        <v>99</v>
      </c>
      <c r="C312" s="112">
        <v>6</v>
      </c>
      <c r="D312" s="255">
        <v>552</v>
      </c>
      <c r="E312" s="256">
        <f t="shared" si="58"/>
        <v>563</v>
      </c>
      <c r="F312" s="255">
        <v>552</v>
      </c>
      <c r="G312" s="255">
        <v>11</v>
      </c>
      <c r="H312" s="256">
        <v>550</v>
      </c>
      <c r="I312" s="258">
        <f t="shared" si="55"/>
        <v>99.637681159420282</v>
      </c>
      <c r="J312" s="77">
        <v>550</v>
      </c>
    </row>
    <row r="313" spans="2:10" s="192" customFormat="1" ht="19.149999999999999" hidden="1" customHeight="1" outlineLevel="2" x14ac:dyDescent="0.25">
      <c r="B313" s="111" t="s">
        <v>99</v>
      </c>
      <c r="C313" s="112">
        <v>7</v>
      </c>
      <c r="D313" s="255">
        <v>474</v>
      </c>
      <c r="E313" s="256">
        <f t="shared" si="58"/>
        <v>484</v>
      </c>
      <c r="F313" s="255">
        <v>474</v>
      </c>
      <c r="G313" s="255">
        <v>10</v>
      </c>
      <c r="H313" s="256">
        <v>473</v>
      </c>
      <c r="I313" s="258">
        <f t="shared" si="55"/>
        <v>99.789029535864984</v>
      </c>
      <c r="J313" s="77">
        <v>0</v>
      </c>
    </row>
    <row r="314" spans="2:10" s="192" customFormat="1" ht="19.149999999999999" hidden="1" customHeight="1" outlineLevel="2" x14ac:dyDescent="0.25">
      <c r="B314" s="111" t="s">
        <v>99</v>
      </c>
      <c r="C314" s="112" t="s">
        <v>14</v>
      </c>
      <c r="D314" s="242"/>
      <c r="E314" s="256">
        <f t="shared" si="58"/>
        <v>8</v>
      </c>
      <c r="F314" s="242"/>
      <c r="G314" s="242">
        <v>8</v>
      </c>
      <c r="H314" s="256"/>
      <c r="I314" s="258"/>
      <c r="J314" s="78">
        <v>8</v>
      </c>
    </row>
    <row r="315" spans="2:10" s="192" customFormat="1" ht="19.149999999999999" customHeight="1" outlineLevel="1" collapsed="1" x14ac:dyDescent="0.25">
      <c r="B315" s="113" t="s">
        <v>99</v>
      </c>
      <c r="C315" s="150"/>
      <c r="D315" s="242">
        <f>SUM(D307:D314)</f>
        <v>3636</v>
      </c>
      <c r="E315" s="242">
        <f t="shared" ref="E315:H315" si="59">SUM(E307:E314)</f>
        <v>3698</v>
      </c>
      <c r="F315" s="242">
        <f t="shared" si="59"/>
        <v>3636</v>
      </c>
      <c r="G315" s="242">
        <f t="shared" si="59"/>
        <v>62</v>
      </c>
      <c r="H315" s="242">
        <f t="shared" si="59"/>
        <v>3620</v>
      </c>
      <c r="I315" s="258">
        <f t="shared" si="55"/>
        <v>99.559955995599552</v>
      </c>
      <c r="J315" s="78">
        <f>SUBTOTAL(9,J307:J314)</f>
        <v>585</v>
      </c>
    </row>
    <row r="316" spans="2:10" s="192" customFormat="1" ht="19.149999999999999" hidden="1" customHeight="1" outlineLevel="2" x14ac:dyDescent="0.25">
      <c r="B316" s="111" t="s">
        <v>100</v>
      </c>
      <c r="C316" s="112">
        <v>1</v>
      </c>
      <c r="D316" s="255">
        <v>453</v>
      </c>
      <c r="E316" s="256">
        <f>F316+G316</f>
        <v>460</v>
      </c>
      <c r="F316" s="255">
        <v>453</v>
      </c>
      <c r="G316" s="255">
        <v>7</v>
      </c>
      <c r="H316" s="256">
        <v>453</v>
      </c>
      <c r="I316" s="258">
        <f t="shared" si="55"/>
        <v>100</v>
      </c>
      <c r="J316" s="77">
        <v>453</v>
      </c>
    </row>
    <row r="317" spans="2:10" s="192" customFormat="1" ht="19.149999999999999" hidden="1" customHeight="1" outlineLevel="2" x14ac:dyDescent="0.25">
      <c r="B317" s="111" t="s">
        <v>100</v>
      </c>
      <c r="C317" s="112">
        <v>2</v>
      </c>
      <c r="D317" s="255">
        <v>540</v>
      </c>
      <c r="E317" s="256">
        <f t="shared" ref="E317:E322" si="60">F317+G317</f>
        <v>540</v>
      </c>
      <c r="F317" s="255">
        <v>540</v>
      </c>
      <c r="G317" s="255">
        <v>0</v>
      </c>
      <c r="H317" s="256">
        <v>540</v>
      </c>
      <c r="I317" s="258">
        <f t="shared" si="55"/>
        <v>100</v>
      </c>
      <c r="J317" s="77">
        <v>0</v>
      </c>
    </row>
    <row r="318" spans="2:10" s="192" customFormat="1" ht="19.149999999999999" hidden="1" customHeight="1" outlineLevel="2" x14ac:dyDescent="0.25">
      <c r="B318" s="111" t="s">
        <v>100</v>
      </c>
      <c r="C318" s="112">
        <v>3</v>
      </c>
      <c r="D318" s="255">
        <v>413</v>
      </c>
      <c r="E318" s="256">
        <f t="shared" si="60"/>
        <v>423</v>
      </c>
      <c r="F318" s="255">
        <v>413</v>
      </c>
      <c r="G318" s="255">
        <v>10</v>
      </c>
      <c r="H318" s="256">
        <v>414</v>
      </c>
      <c r="I318" s="258">
        <f t="shared" si="55"/>
        <v>100.24213075060533</v>
      </c>
      <c r="J318" s="77">
        <v>10</v>
      </c>
    </row>
    <row r="319" spans="2:10" s="192" customFormat="1" ht="19.149999999999999" hidden="1" customHeight="1" outlineLevel="2" x14ac:dyDescent="0.25">
      <c r="B319" s="111" t="s">
        <v>100</v>
      </c>
      <c r="C319" s="112">
        <v>4</v>
      </c>
      <c r="D319" s="255">
        <v>530</v>
      </c>
      <c r="E319" s="256">
        <f t="shared" si="60"/>
        <v>530</v>
      </c>
      <c r="F319" s="255">
        <v>530</v>
      </c>
      <c r="G319" s="255">
        <v>0</v>
      </c>
      <c r="H319" s="256">
        <v>530</v>
      </c>
      <c r="I319" s="258">
        <f t="shared" si="55"/>
        <v>100</v>
      </c>
      <c r="J319" s="77">
        <v>0</v>
      </c>
    </row>
    <row r="320" spans="2:10" s="192" customFormat="1" ht="19.149999999999999" hidden="1" customHeight="1" outlineLevel="2" x14ac:dyDescent="0.25">
      <c r="B320" s="111" t="s">
        <v>100</v>
      </c>
      <c r="C320" s="112">
        <v>5</v>
      </c>
      <c r="D320" s="255">
        <v>496</v>
      </c>
      <c r="E320" s="256">
        <f t="shared" si="60"/>
        <v>509</v>
      </c>
      <c r="F320" s="255">
        <v>496</v>
      </c>
      <c r="G320" s="255">
        <v>13</v>
      </c>
      <c r="H320" s="256">
        <v>496</v>
      </c>
      <c r="I320" s="258">
        <f t="shared" si="55"/>
        <v>100</v>
      </c>
      <c r="J320" s="77">
        <v>496</v>
      </c>
    </row>
    <row r="321" spans="2:10" s="192" customFormat="1" ht="19.149999999999999" hidden="1" customHeight="1" outlineLevel="2" x14ac:dyDescent="0.25">
      <c r="B321" s="111" t="s">
        <v>100</v>
      </c>
      <c r="C321" s="112">
        <v>6</v>
      </c>
      <c r="D321" s="255">
        <v>480</v>
      </c>
      <c r="E321" s="256">
        <f t="shared" si="60"/>
        <v>491</v>
      </c>
      <c r="F321" s="255">
        <v>480</v>
      </c>
      <c r="G321" s="255">
        <v>11</v>
      </c>
      <c r="H321" s="256">
        <v>480</v>
      </c>
      <c r="I321" s="258">
        <f t="shared" si="55"/>
        <v>100</v>
      </c>
      <c r="J321" s="77">
        <v>0</v>
      </c>
    </row>
    <row r="322" spans="2:10" s="192" customFormat="1" ht="19.149999999999999" hidden="1" customHeight="1" outlineLevel="2" x14ac:dyDescent="0.25">
      <c r="B322" s="111" t="s">
        <v>100</v>
      </c>
      <c r="C322" s="112" t="s">
        <v>14</v>
      </c>
      <c r="D322" s="242"/>
      <c r="E322" s="256">
        <f t="shared" si="60"/>
        <v>5</v>
      </c>
      <c r="F322" s="242"/>
      <c r="G322" s="242">
        <v>5</v>
      </c>
      <c r="H322" s="256"/>
      <c r="I322" s="258"/>
      <c r="J322" s="78">
        <v>5</v>
      </c>
    </row>
    <row r="323" spans="2:10" s="192" customFormat="1" ht="19.149999999999999" customHeight="1" outlineLevel="1" collapsed="1" x14ac:dyDescent="0.25">
      <c r="B323" s="113" t="s">
        <v>100</v>
      </c>
      <c r="C323" s="150"/>
      <c r="D323" s="242">
        <f>SUM(D316:D322)</f>
        <v>2912</v>
      </c>
      <c r="E323" s="242">
        <f t="shared" ref="E323:H323" si="61">SUM(E316:E322)</f>
        <v>2958</v>
      </c>
      <c r="F323" s="242">
        <f t="shared" si="61"/>
        <v>2912</v>
      </c>
      <c r="G323" s="242">
        <f t="shared" si="61"/>
        <v>46</v>
      </c>
      <c r="H323" s="242">
        <f t="shared" si="61"/>
        <v>2913</v>
      </c>
      <c r="I323" s="258">
        <f t="shared" si="55"/>
        <v>100.03434065934067</v>
      </c>
      <c r="J323" s="78">
        <f>SUBTOTAL(9,J316:J322)</f>
        <v>964</v>
      </c>
    </row>
    <row r="324" spans="2:10" s="192" customFormat="1" ht="19.149999999999999" hidden="1" customHeight="1" outlineLevel="2" x14ac:dyDescent="0.25">
      <c r="B324" s="111" t="s">
        <v>101</v>
      </c>
      <c r="C324" s="112">
        <v>1</v>
      </c>
      <c r="D324" s="255">
        <v>523</v>
      </c>
      <c r="E324" s="256">
        <f>F324+G324</f>
        <v>534</v>
      </c>
      <c r="F324" s="255">
        <v>523</v>
      </c>
      <c r="G324" s="255">
        <v>11</v>
      </c>
      <c r="H324" s="256">
        <v>523</v>
      </c>
      <c r="I324" s="258">
        <f t="shared" si="55"/>
        <v>100</v>
      </c>
      <c r="J324" s="77">
        <v>534</v>
      </c>
    </row>
    <row r="325" spans="2:10" s="192" customFormat="1" ht="19.149999999999999" hidden="1" customHeight="1" outlineLevel="2" x14ac:dyDescent="0.25">
      <c r="B325" s="111" t="s">
        <v>101</v>
      </c>
      <c r="C325" s="112">
        <v>2</v>
      </c>
      <c r="D325" s="255">
        <v>499</v>
      </c>
      <c r="E325" s="256">
        <f t="shared" ref="E325:E333" si="62">F325+G325</f>
        <v>510</v>
      </c>
      <c r="F325" s="255">
        <v>499</v>
      </c>
      <c r="G325" s="255">
        <v>11</v>
      </c>
      <c r="H325" s="256">
        <v>499</v>
      </c>
      <c r="I325" s="258">
        <f t="shared" si="55"/>
        <v>100</v>
      </c>
      <c r="J325" s="77">
        <v>11</v>
      </c>
    </row>
    <row r="326" spans="2:10" s="192" customFormat="1" ht="19.149999999999999" hidden="1" customHeight="1" outlineLevel="2" x14ac:dyDescent="0.25">
      <c r="B326" s="111" t="s">
        <v>101</v>
      </c>
      <c r="C326" s="112">
        <v>3</v>
      </c>
      <c r="D326" s="255">
        <v>537</v>
      </c>
      <c r="E326" s="256">
        <f t="shared" si="62"/>
        <v>549</v>
      </c>
      <c r="F326" s="255">
        <v>537</v>
      </c>
      <c r="G326" s="255">
        <v>12</v>
      </c>
      <c r="H326" s="256">
        <v>537</v>
      </c>
      <c r="I326" s="258">
        <f t="shared" si="55"/>
        <v>100</v>
      </c>
      <c r="J326" s="77">
        <v>12</v>
      </c>
    </row>
    <row r="327" spans="2:10" s="192" customFormat="1" ht="19.149999999999999" hidden="1" customHeight="1" outlineLevel="2" x14ac:dyDescent="0.25">
      <c r="B327" s="111" t="s">
        <v>101</v>
      </c>
      <c r="C327" s="112">
        <v>4</v>
      </c>
      <c r="D327" s="255">
        <v>485</v>
      </c>
      <c r="E327" s="256">
        <f t="shared" si="62"/>
        <v>494</v>
      </c>
      <c r="F327" s="255">
        <v>485</v>
      </c>
      <c r="G327" s="255">
        <v>9</v>
      </c>
      <c r="H327" s="256">
        <v>485</v>
      </c>
      <c r="I327" s="258">
        <f t="shared" si="55"/>
        <v>100</v>
      </c>
      <c r="J327" s="77">
        <v>8</v>
      </c>
    </row>
    <row r="328" spans="2:10" s="192" customFormat="1" ht="19.149999999999999" hidden="1" customHeight="1" outlineLevel="2" x14ac:dyDescent="0.25">
      <c r="B328" s="111" t="s">
        <v>101</v>
      </c>
      <c r="C328" s="112">
        <v>5</v>
      </c>
      <c r="D328" s="255">
        <v>530</v>
      </c>
      <c r="E328" s="256">
        <f t="shared" si="62"/>
        <v>543</v>
      </c>
      <c r="F328" s="255">
        <v>530</v>
      </c>
      <c r="G328" s="255">
        <v>13</v>
      </c>
      <c r="H328" s="256">
        <v>530</v>
      </c>
      <c r="I328" s="258">
        <f t="shared" si="55"/>
        <v>100</v>
      </c>
      <c r="J328" s="77">
        <v>543</v>
      </c>
    </row>
    <row r="329" spans="2:10" s="192" customFormat="1" ht="19.149999999999999" hidden="1" customHeight="1" outlineLevel="2" x14ac:dyDescent="0.25">
      <c r="B329" s="111" t="s">
        <v>101</v>
      </c>
      <c r="C329" s="112">
        <v>6</v>
      </c>
      <c r="D329" s="255">
        <v>576</v>
      </c>
      <c r="E329" s="256">
        <f t="shared" si="62"/>
        <v>588</v>
      </c>
      <c r="F329" s="255">
        <v>576</v>
      </c>
      <c r="G329" s="255">
        <v>12</v>
      </c>
      <c r="H329" s="256">
        <v>576</v>
      </c>
      <c r="I329" s="258">
        <f t="shared" si="55"/>
        <v>100</v>
      </c>
      <c r="J329" s="77">
        <v>40</v>
      </c>
    </row>
    <row r="330" spans="2:10" s="192" customFormat="1" ht="19.149999999999999" hidden="1" customHeight="1" outlineLevel="2" x14ac:dyDescent="0.25">
      <c r="B330" s="111" t="s">
        <v>101</v>
      </c>
      <c r="C330" s="112">
        <v>7</v>
      </c>
      <c r="D330" s="255">
        <v>460</v>
      </c>
      <c r="E330" s="256">
        <f t="shared" si="62"/>
        <v>469</v>
      </c>
      <c r="F330" s="255">
        <v>460</v>
      </c>
      <c r="G330" s="255">
        <v>9</v>
      </c>
      <c r="H330" s="256">
        <v>460</v>
      </c>
      <c r="I330" s="258">
        <f t="shared" si="55"/>
        <v>100</v>
      </c>
      <c r="J330" s="77">
        <v>8</v>
      </c>
    </row>
    <row r="331" spans="2:10" s="192" customFormat="1" ht="19.149999999999999" hidden="1" customHeight="1" outlineLevel="2" x14ac:dyDescent="0.25">
      <c r="B331" s="111" t="s">
        <v>101</v>
      </c>
      <c r="C331" s="112">
        <v>8</v>
      </c>
      <c r="D331" s="255">
        <v>522</v>
      </c>
      <c r="E331" s="256">
        <f t="shared" si="62"/>
        <v>534</v>
      </c>
      <c r="F331" s="255">
        <v>522</v>
      </c>
      <c r="G331" s="255">
        <v>12</v>
      </c>
      <c r="H331" s="256">
        <v>522</v>
      </c>
      <c r="I331" s="258">
        <f t="shared" si="55"/>
        <v>100</v>
      </c>
      <c r="J331" s="77">
        <v>12</v>
      </c>
    </row>
    <row r="332" spans="2:10" s="192" customFormat="1" ht="19.149999999999999" hidden="1" customHeight="1" outlineLevel="2" x14ac:dyDescent="0.25">
      <c r="B332" s="111" t="s">
        <v>101</v>
      </c>
      <c r="C332" s="112">
        <v>9</v>
      </c>
      <c r="D332" s="255">
        <v>496</v>
      </c>
      <c r="E332" s="256">
        <f t="shared" si="62"/>
        <v>507</v>
      </c>
      <c r="F332" s="255">
        <v>496</v>
      </c>
      <c r="G332" s="255">
        <v>11</v>
      </c>
      <c r="H332" s="256">
        <v>496</v>
      </c>
      <c r="I332" s="258">
        <f t="shared" si="55"/>
        <v>100</v>
      </c>
      <c r="J332" s="77">
        <v>7</v>
      </c>
    </row>
    <row r="333" spans="2:10" s="192" customFormat="1" ht="19.149999999999999" hidden="1" customHeight="1" outlineLevel="2" x14ac:dyDescent="0.25">
      <c r="B333" s="111" t="s">
        <v>101</v>
      </c>
      <c r="C333" s="112" t="s">
        <v>14</v>
      </c>
      <c r="D333" s="242"/>
      <c r="E333" s="256">
        <f t="shared" si="62"/>
        <v>10</v>
      </c>
      <c r="F333" s="242"/>
      <c r="G333" s="242">
        <v>10</v>
      </c>
      <c r="H333" s="256"/>
      <c r="I333" s="258"/>
      <c r="J333" s="78"/>
    </row>
    <row r="334" spans="2:10" s="192" customFormat="1" ht="19.149999999999999" customHeight="1" outlineLevel="1" collapsed="1" x14ac:dyDescent="0.25">
      <c r="B334" s="113" t="s">
        <v>101</v>
      </c>
      <c r="C334" s="150"/>
      <c r="D334" s="242">
        <f>SUM(D324:D333)</f>
        <v>4628</v>
      </c>
      <c r="E334" s="242">
        <f t="shared" ref="E334:H334" si="63">SUM(E324:E333)</f>
        <v>4738</v>
      </c>
      <c r="F334" s="242">
        <f t="shared" si="63"/>
        <v>4628</v>
      </c>
      <c r="G334" s="242">
        <f t="shared" si="63"/>
        <v>110</v>
      </c>
      <c r="H334" s="242">
        <f t="shared" si="63"/>
        <v>4628</v>
      </c>
      <c r="I334" s="258">
        <f t="shared" si="55"/>
        <v>100</v>
      </c>
      <c r="J334" s="78">
        <f>SUBTOTAL(9,J324:J333)</f>
        <v>1175</v>
      </c>
    </row>
    <row r="335" spans="2:10" s="192" customFormat="1" ht="19.149999999999999" hidden="1" customHeight="1" outlineLevel="2" x14ac:dyDescent="0.25">
      <c r="B335" s="111" t="s">
        <v>102</v>
      </c>
      <c r="C335" s="112">
        <v>1</v>
      </c>
      <c r="D335" s="255">
        <v>515</v>
      </c>
      <c r="E335" s="256">
        <f>F335+G335</f>
        <v>526</v>
      </c>
      <c r="F335" s="255">
        <v>515</v>
      </c>
      <c r="G335" s="255">
        <v>11</v>
      </c>
      <c r="H335" s="256">
        <v>515</v>
      </c>
      <c r="I335" s="258">
        <f t="shared" si="55"/>
        <v>100</v>
      </c>
      <c r="J335" s="77">
        <v>11</v>
      </c>
    </row>
    <row r="336" spans="2:10" s="192" customFormat="1" ht="19.149999999999999" hidden="1" customHeight="1" outlineLevel="2" x14ac:dyDescent="0.25">
      <c r="B336" s="111" t="s">
        <v>102</v>
      </c>
      <c r="C336" s="112">
        <v>2</v>
      </c>
      <c r="D336" s="255">
        <v>503</v>
      </c>
      <c r="E336" s="256">
        <f t="shared" ref="E336:E338" si="64">F336+G336</f>
        <v>512</v>
      </c>
      <c r="F336" s="255">
        <v>503</v>
      </c>
      <c r="G336" s="255">
        <v>9</v>
      </c>
      <c r="H336" s="256">
        <v>503</v>
      </c>
      <c r="I336" s="258">
        <f t="shared" si="55"/>
        <v>100</v>
      </c>
      <c r="J336" s="77">
        <v>0</v>
      </c>
    </row>
    <row r="337" spans="2:10" s="192" customFormat="1" ht="19.149999999999999" hidden="1" customHeight="1" outlineLevel="2" x14ac:dyDescent="0.25">
      <c r="B337" s="111" t="s">
        <v>102</v>
      </c>
      <c r="C337" s="112">
        <v>3</v>
      </c>
      <c r="D337" s="255">
        <v>516</v>
      </c>
      <c r="E337" s="256">
        <f t="shared" si="64"/>
        <v>527</v>
      </c>
      <c r="F337" s="255">
        <v>516</v>
      </c>
      <c r="G337" s="255">
        <v>11</v>
      </c>
      <c r="H337" s="256">
        <v>516</v>
      </c>
      <c r="I337" s="258">
        <f t="shared" si="55"/>
        <v>100</v>
      </c>
      <c r="J337" s="77">
        <v>527</v>
      </c>
    </row>
    <row r="338" spans="2:10" s="192" customFormat="1" ht="19.149999999999999" hidden="1" customHeight="1" outlineLevel="2" x14ac:dyDescent="0.25">
      <c r="B338" s="111" t="s">
        <v>102</v>
      </c>
      <c r="C338" s="112" t="s">
        <v>14</v>
      </c>
      <c r="D338" s="242"/>
      <c r="E338" s="256">
        <f t="shared" si="64"/>
        <v>1</v>
      </c>
      <c r="F338" s="242"/>
      <c r="G338" s="242">
        <v>1</v>
      </c>
      <c r="H338" s="256"/>
      <c r="I338" s="258"/>
      <c r="J338" s="78">
        <v>1</v>
      </c>
    </row>
    <row r="339" spans="2:10" s="192" customFormat="1" ht="19.149999999999999" customHeight="1" outlineLevel="1" collapsed="1" x14ac:dyDescent="0.25">
      <c r="B339" s="113" t="s">
        <v>102</v>
      </c>
      <c r="C339" s="150"/>
      <c r="D339" s="242">
        <f>SUM(D335:D338)</f>
        <v>1534</v>
      </c>
      <c r="E339" s="242">
        <f t="shared" ref="E339:H339" si="65">SUM(E335:E338)</f>
        <v>1566</v>
      </c>
      <c r="F339" s="242">
        <f t="shared" si="65"/>
        <v>1534</v>
      </c>
      <c r="G339" s="242">
        <f t="shared" si="65"/>
        <v>32</v>
      </c>
      <c r="H339" s="242">
        <f t="shared" si="65"/>
        <v>1534</v>
      </c>
      <c r="I339" s="258">
        <f t="shared" si="55"/>
        <v>100</v>
      </c>
      <c r="J339" s="78">
        <f>SUBTOTAL(9,J335:J338)</f>
        <v>539</v>
      </c>
    </row>
    <row r="340" spans="2:10" s="192" customFormat="1" ht="19.149999999999999" hidden="1" customHeight="1" outlineLevel="2" x14ac:dyDescent="0.25">
      <c r="B340" s="111" t="s">
        <v>103</v>
      </c>
      <c r="C340" s="112">
        <v>1</v>
      </c>
      <c r="D340" s="255">
        <v>494</v>
      </c>
      <c r="E340" s="256">
        <f>F340+G340</f>
        <v>512</v>
      </c>
      <c r="F340" s="255">
        <v>494</v>
      </c>
      <c r="G340" s="255">
        <v>18</v>
      </c>
      <c r="H340" s="256">
        <v>491</v>
      </c>
      <c r="I340" s="258">
        <f t="shared" si="55"/>
        <v>99.392712550607285</v>
      </c>
      <c r="J340" s="77"/>
    </row>
    <row r="341" spans="2:10" s="192" customFormat="1" ht="19.149999999999999" hidden="1" customHeight="1" outlineLevel="2" x14ac:dyDescent="0.25">
      <c r="B341" s="111" t="s">
        <v>103</v>
      </c>
      <c r="C341" s="112">
        <v>2</v>
      </c>
      <c r="D341" s="255">
        <v>485</v>
      </c>
      <c r="E341" s="256">
        <f t="shared" ref="E341:E360" si="66">F341+G341</f>
        <v>496</v>
      </c>
      <c r="F341" s="255">
        <v>485</v>
      </c>
      <c r="G341" s="255">
        <v>11</v>
      </c>
      <c r="H341" s="256">
        <v>485</v>
      </c>
      <c r="I341" s="258">
        <f t="shared" si="55"/>
        <v>100</v>
      </c>
      <c r="J341" s="77"/>
    </row>
    <row r="342" spans="2:10" s="192" customFormat="1" ht="19.149999999999999" hidden="1" customHeight="1" outlineLevel="2" x14ac:dyDescent="0.25">
      <c r="B342" s="111" t="s">
        <v>103</v>
      </c>
      <c r="C342" s="112">
        <v>3</v>
      </c>
      <c r="D342" s="255">
        <v>456</v>
      </c>
      <c r="E342" s="256">
        <f t="shared" si="66"/>
        <v>465</v>
      </c>
      <c r="F342" s="255">
        <v>456</v>
      </c>
      <c r="G342" s="255">
        <v>9</v>
      </c>
      <c r="H342" s="256">
        <v>456</v>
      </c>
      <c r="I342" s="258">
        <f t="shared" si="55"/>
        <v>100</v>
      </c>
      <c r="J342" s="77"/>
    </row>
    <row r="343" spans="2:10" s="192" customFormat="1" ht="19.149999999999999" hidden="1" customHeight="1" outlineLevel="2" x14ac:dyDescent="0.25">
      <c r="B343" s="111" t="s">
        <v>103</v>
      </c>
      <c r="C343" s="112">
        <v>4</v>
      </c>
      <c r="D343" s="255">
        <v>537</v>
      </c>
      <c r="E343" s="256">
        <f t="shared" si="66"/>
        <v>548</v>
      </c>
      <c r="F343" s="255">
        <v>537</v>
      </c>
      <c r="G343" s="255">
        <v>11</v>
      </c>
      <c r="H343" s="256">
        <v>537</v>
      </c>
      <c r="I343" s="258">
        <f t="shared" si="55"/>
        <v>100</v>
      </c>
      <c r="J343" s="77"/>
    </row>
    <row r="344" spans="2:10" s="192" customFormat="1" ht="19.149999999999999" hidden="1" customHeight="1" outlineLevel="2" x14ac:dyDescent="0.25">
      <c r="B344" s="111" t="s">
        <v>103</v>
      </c>
      <c r="C344" s="112">
        <v>5</v>
      </c>
      <c r="D344" s="255">
        <v>438</v>
      </c>
      <c r="E344" s="256">
        <f t="shared" si="66"/>
        <v>448</v>
      </c>
      <c r="F344" s="255">
        <v>438</v>
      </c>
      <c r="G344" s="255">
        <v>10</v>
      </c>
      <c r="H344" s="256">
        <v>438</v>
      </c>
      <c r="I344" s="258">
        <f t="shared" si="55"/>
        <v>100</v>
      </c>
      <c r="J344" s="77"/>
    </row>
    <row r="345" spans="2:10" s="192" customFormat="1" ht="19.149999999999999" hidden="1" customHeight="1" outlineLevel="2" x14ac:dyDescent="0.25">
      <c r="B345" s="111" t="s">
        <v>103</v>
      </c>
      <c r="C345" s="112">
        <v>6</v>
      </c>
      <c r="D345" s="255">
        <v>541</v>
      </c>
      <c r="E345" s="256">
        <f t="shared" si="66"/>
        <v>556</v>
      </c>
      <c r="F345" s="255">
        <v>541</v>
      </c>
      <c r="G345" s="255">
        <v>15</v>
      </c>
      <c r="H345" s="256">
        <v>541</v>
      </c>
      <c r="I345" s="258">
        <f t="shared" si="55"/>
        <v>100</v>
      </c>
      <c r="J345" s="77"/>
    </row>
    <row r="346" spans="2:10" s="192" customFormat="1" ht="19.149999999999999" hidden="1" customHeight="1" outlineLevel="2" x14ac:dyDescent="0.25">
      <c r="B346" s="111" t="s">
        <v>103</v>
      </c>
      <c r="C346" s="112">
        <v>7</v>
      </c>
      <c r="D346" s="255">
        <v>549</v>
      </c>
      <c r="E346" s="256">
        <f t="shared" si="66"/>
        <v>561</v>
      </c>
      <c r="F346" s="255">
        <v>549</v>
      </c>
      <c r="G346" s="255">
        <v>12</v>
      </c>
      <c r="H346" s="256">
        <v>549</v>
      </c>
      <c r="I346" s="258">
        <f t="shared" si="55"/>
        <v>100</v>
      </c>
      <c r="J346" s="77"/>
    </row>
    <row r="347" spans="2:10" s="192" customFormat="1" ht="19.149999999999999" hidden="1" customHeight="1" outlineLevel="2" x14ac:dyDescent="0.25">
      <c r="B347" s="111" t="s">
        <v>103</v>
      </c>
      <c r="C347" s="112">
        <v>8</v>
      </c>
      <c r="D347" s="255">
        <v>585</v>
      </c>
      <c r="E347" s="256">
        <f t="shared" si="66"/>
        <v>599</v>
      </c>
      <c r="F347" s="255">
        <v>585</v>
      </c>
      <c r="G347" s="255">
        <v>14</v>
      </c>
      <c r="H347" s="256">
        <v>585</v>
      </c>
      <c r="I347" s="258">
        <f t="shared" si="55"/>
        <v>100</v>
      </c>
      <c r="J347" s="77"/>
    </row>
    <row r="348" spans="2:10" s="192" customFormat="1" ht="19.149999999999999" hidden="1" customHeight="1" outlineLevel="2" x14ac:dyDescent="0.25">
      <c r="B348" s="111" t="s">
        <v>103</v>
      </c>
      <c r="C348" s="112">
        <v>9</v>
      </c>
      <c r="D348" s="255">
        <v>473</v>
      </c>
      <c r="E348" s="256">
        <f t="shared" si="66"/>
        <v>483</v>
      </c>
      <c r="F348" s="255">
        <v>473</v>
      </c>
      <c r="G348" s="255">
        <v>10</v>
      </c>
      <c r="H348" s="256">
        <v>473</v>
      </c>
      <c r="I348" s="258">
        <f t="shared" si="55"/>
        <v>100</v>
      </c>
      <c r="J348" s="77"/>
    </row>
    <row r="349" spans="2:10" s="192" customFormat="1" ht="19.149999999999999" hidden="1" customHeight="1" outlineLevel="2" x14ac:dyDescent="0.25">
      <c r="B349" s="111" t="s">
        <v>103</v>
      </c>
      <c r="C349" s="112">
        <v>10</v>
      </c>
      <c r="D349" s="255">
        <v>560</v>
      </c>
      <c r="E349" s="256">
        <f t="shared" si="66"/>
        <v>571</v>
      </c>
      <c r="F349" s="255">
        <v>560</v>
      </c>
      <c r="G349" s="255">
        <v>11</v>
      </c>
      <c r="H349" s="256">
        <v>560</v>
      </c>
      <c r="I349" s="258">
        <f t="shared" si="55"/>
        <v>100</v>
      </c>
      <c r="J349" s="77"/>
    </row>
    <row r="350" spans="2:10" s="192" customFormat="1" ht="19.149999999999999" hidden="1" customHeight="1" outlineLevel="2" x14ac:dyDescent="0.25">
      <c r="B350" s="111" t="s">
        <v>103</v>
      </c>
      <c r="C350" s="112">
        <v>11</v>
      </c>
      <c r="D350" s="255">
        <v>566</v>
      </c>
      <c r="E350" s="256">
        <f t="shared" si="66"/>
        <v>578</v>
      </c>
      <c r="F350" s="255">
        <v>566</v>
      </c>
      <c r="G350" s="255">
        <v>12</v>
      </c>
      <c r="H350" s="256">
        <v>566</v>
      </c>
      <c r="I350" s="258">
        <f t="shared" si="55"/>
        <v>100</v>
      </c>
      <c r="J350" s="77"/>
    </row>
    <row r="351" spans="2:10" s="192" customFormat="1" ht="19.149999999999999" hidden="1" customHeight="1" outlineLevel="2" x14ac:dyDescent="0.25">
      <c r="B351" s="111" t="s">
        <v>103</v>
      </c>
      <c r="C351" s="112">
        <v>12</v>
      </c>
      <c r="D351" s="255">
        <v>613</v>
      </c>
      <c r="E351" s="256">
        <f t="shared" si="66"/>
        <v>627</v>
      </c>
      <c r="F351" s="255">
        <v>613</v>
      </c>
      <c r="G351" s="255">
        <v>14</v>
      </c>
      <c r="H351" s="256">
        <v>613</v>
      </c>
      <c r="I351" s="258">
        <f t="shared" si="55"/>
        <v>100</v>
      </c>
      <c r="J351" s="77"/>
    </row>
    <row r="352" spans="2:10" s="192" customFormat="1" ht="19.149999999999999" hidden="1" customHeight="1" outlineLevel="2" x14ac:dyDescent="0.25">
      <c r="B352" s="111" t="s">
        <v>103</v>
      </c>
      <c r="C352" s="112">
        <v>13</v>
      </c>
      <c r="D352" s="255">
        <v>566</v>
      </c>
      <c r="E352" s="256">
        <f t="shared" si="66"/>
        <v>578</v>
      </c>
      <c r="F352" s="255">
        <v>566</v>
      </c>
      <c r="G352" s="255">
        <v>12</v>
      </c>
      <c r="H352" s="256">
        <v>566</v>
      </c>
      <c r="I352" s="258">
        <f t="shared" si="55"/>
        <v>100</v>
      </c>
      <c r="J352" s="77"/>
    </row>
    <row r="353" spans="2:10" s="192" customFormat="1" ht="19.149999999999999" hidden="1" customHeight="1" outlineLevel="2" x14ac:dyDescent="0.25">
      <c r="B353" s="111" t="s">
        <v>103</v>
      </c>
      <c r="C353" s="112">
        <v>14</v>
      </c>
      <c r="D353" s="255">
        <v>548</v>
      </c>
      <c r="E353" s="256">
        <f t="shared" si="66"/>
        <v>559</v>
      </c>
      <c r="F353" s="255">
        <v>548</v>
      </c>
      <c r="G353" s="255">
        <v>11</v>
      </c>
      <c r="H353" s="256">
        <v>548</v>
      </c>
      <c r="I353" s="258">
        <f t="shared" si="55"/>
        <v>100</v>
      </c>
      <c r="J353" s="77"/>
    </row>
    <row r="354" spans="2:10" s="192" customFormat="1" ht="19.149999999999999" hidden="1" customHeight="1" outlineLevel="2" x14ac:dyDescent="0.25">
      <c r="B354" s="111" t="s">
        <v>103</v>
      </c>
      <c r="C354" s="112">
        <v>15</v>
      </c>
      <c r="D354" s="255">
        <v>521</v>
      </c>
      <c r="E354" s="256">
        <f t="shared" si="66"/>
        <v>532</v>
      </c>
      <c r="F354" s="255">
        <v>521</v>
      </c>
      <c r="G354" s="255">
        <v>11</v>
      </c>
      <c r="H354" s="256">
        <v>521</v>
      </c>
      <c r="I354" s="258">
        <f t="shared" si="55"/>
        <v>100</v>
      </c>
      <c r="J354" s="77"/>
    </row>
    <row r="355" spans="2:10" s="192" customFormat="1" ht="19.149999999999999" hidden="1" customHeight="1" outlineLevel="2" x14ac:dyDescent="0.25">
      <c r="B355" s="111" t="s">
        <v>103</v>
      </c>
      <c r="C355" s="112">
        <v>16</v>
      </c>
      <c r="D355" s="255">
        <v>534</v>
      </c>
      <c r="E355" s="256">
        <f t="shared" si="66"/>
        <v>545</v>
      </c>
      <c r="F355" s="255">
        <v>534</v>
      </c>
      <c r="G355" s="255">
        <v>11</v>
      </c>
      <c r="H355" s="256">
        <v>534</v>
      </c>
      <c r="I355" s="258">
        <f t="shared" si="55"/>
        <v>100</v>
      </c>
      <c r="J355" s="77"/>
    </row>
    <row r="356" spans="2:10" s="192" customFormat="1" ht="19.149999999999999" hidden="1" customHeight="1" outlineLevel="2" x14ac:dyDescent="0.25">
      <c r="B356" s="111" t="s">
        <v>103</v>
      </c>
      <c r="C356" s="112">
        <v>17</v>
      </c>
      <c r="D356" s="255">
        <v>537</v>
      </c>
      <c r="E356" s="256">
        <f t="shared" si="66"/>
        <v>556</v>
      </c>
      <c r="F356" s="255">
        <v>537</v>
      </c>
      <c r="G356" s="255">
        <v>19</v>
      </c>
      <c r="H356" s="256">
        <v>537</v>
      </c>
      <c r="I356" s="258">
        <f t="shared" si="55"/>
        <v>100</v>
      </c>
      <c r="J356" s="77"/>
    </row>
    <row r="357" spans="2:10" s="192" customFormat="1" ht="19.149999999999999" hidden="1" customHeight="1" outlineLevel="2" x14ac:dyDescent="0.25">
      <c r="B357" s="111" t="s">
        <v>103</v>
      </c>
      <c r="C357" s="112">
        <v>18</v>
      </c>
      <c r="D357" s="255">
        <v>502</v>
      </c>
      <c r="E357" s="256">
        <f t="shared" si="66"/>
        <v>512</v>
      </c>
      <c r="F357" s="255">
        <v>502</v>
      </c>
      <c r="G357" s="255">
        <v>10</v>
      </c>
      <c r="H357" s="256">
        <v>502</v>
      </c>
      <c r="I357" s="258">
        <f t="shared" si="55"/>
        <v>100</v>
      </c>
      <c r="J357" s="77"/>
    </row>
    <row r="358" spans="2:10" s="192" customFormat="1" ht="19.149999999999999" hidden="1" customHeight="1" outlineLevel="2" x14ac:dyDescent="0.25">
      <c r="B358" s="111" t="s">
        <v>103</v>
      </c>
      <c r="C358" s="112">
        <v>19</v>
      </c>
      <c r="D358" s="255">
        <v>549</v>
      </c>
      <c r="E358" s="256">
        <f t="shared" si="66"/>
        <v>563</v>
      </c>
      <c r="F358" s="255">
        <v>549</v>
      </c>
      <c r="G358" s="255">
        <v>14</v>
      </c>
      <c r="H358" s="256">
        <v>549</v>
      </c>
      <c r="I358" s="258">
        <f t="shared" si="55"/>
        <v>100</v>
      </c>
      <c r="J358" s="77"/>
    </row>
    <row r="359" spans="2:10" s="192" customFormat="1" ht="19.149999999999999" hidden="1" customHeight="1" outlineLevel="2" x14ac:dyDescent="0.25">
      <c r="B359" s="111" t="s">
        <v>103</v>
      </c>
      <c r="C359" s="112">
        <v>20</v>
      </c>
      <c r="D359" s="255">
        <v>541</v>
      </c>
      <c r="E359" s="256">
        <f t="shared" si="66"/>
        <v>555</v>
      </c>
      <c r="F359" s="255">
        <v>541</v>
      </c>
      <c r="G359" s="255">
        <v>14</v>
      </c>
      <c r="H359" s="256">
        <v>541</v>
      </c>
      <c r="I359" s="258">
        <f t="shared" si="55"/>
        <v>100</v>
      </c>
      <c r="J359" s="77"/>
    </row>
    <row r="360" spans="2:10" s="192" customFormat="1" ht="19.149999999999999" hidden="1" customHeight="1" outlineLevel="2" x14ac:dyDescent="0.25">
      <c r="B360" s="111" t="s">
        <v>103</v>
      </c>
      <c r="C360" s="112" t="s">
        <v>14</v>
      </c>
      <c r="D360" s="242"/>
      <c r="E360" s="256">
        <f t="shared" si="66"/>
        <v>21</v>
      </c>
      <c r="F360" s="242"/>
      <c r="G360" s="242">
        <v>21</v>
      </c>
      <c r="H360" s="256"/>
      <c r="I360" s="258"/>
      <c r="J360" s="78">
        <v>21</v>
      </c>
    </row>
    <row r="361" spans="2:10" s="192" customFormat="1" ht="19.149999999999999" customHeight="1" outlineLevel="1" collapsed="1" x14ac:dyDescent="0.25">
      <c r="B361" s="113" t="s">
        <v>103</v>
      </c>
      <c r="C361" s="150"/>
      <c r="D361" s="242">
        <f>SUM(D340:D360)</f>
        <v>10595</v>
      </c>
      <c r="E361" s="242">
        <f t="shared" ref="E361:H361" si="67">SUM(E340:E360)</f>
        <v>10865</v>
      </c>
      <c r="F361" s="242">
        <f t="shared" si="67"/>
        <v>10595</v>
      </c>
      <c r="G361" s="242">
        <f t="shared" si="67"/>
        <v>270</v>
      </c>
      <c r="H361" s="242">
        <f t="shared" si="67"/>
        <v>10592</v>
      </c>
      <c r="I361" s="258">
        <f t="shared" ref="I361:I375" si="68">H361/F361*100</f>
        <v>99.971684756960826</v>
      </c>
      <c r="J361" s="78">
        <f>SUBTOTAL(9,J340:J360)</f>
        <v>21</v>
      </c>
    </row>
    <row r="362" spans="2:10" s="192" customFormat="1" ht="19.149999999999999" hidden="1" customHeight="1" outlineLevel="2" x14ac:dyDescent="0.25">
      <c r="B362" s="111" t="s">
        <v>104</v>
      </c>
      <c r="C362" s="112">
        <v>1</v>
      </c>
      <c r="D362" s="255">
        <v>495</v>
      </c>
      <c r="E362" s="256">
        <f>F362+G362</f>
        <v>505</v>
      </c>
      <c r="F362" s="255">
        <v>495</v>
      </c>
      <c r="G362" s="255">
        <v>10</v>
      </c>
      <c r="H362" s="256">
        <v>495</v>
      </c>
      <c r="I362" s="258">
        <f t="shared" si="68"/>
        <v>100</v>
      </c>
      <c r="J362" s="77">
        <v>0</v>
      </c>
    </row>
    <row r="363" spans="2:10" s="192" customFormat="1" ht="19.149999999999999" hidden="1" customHeight="1" outlineLevel="2" x14ac:dyDescent="0.25">
      <c r="B363" s="111" t="s">
        <v>104</v>
      </c>
      <c r="C363" s="112">
        <v>2</v>
      </c>
      <c r="D363" s="255">
        <v>496</v>
      </c>
      <c r="E363" s="256">
        <f t="shared" ref="E363:E367" si="69">F363+G363</f>
        <v>506</v>
      </c>
      <c r="F363" s="255">
        <v>496</v>
      </c>
      <c r="G363" s="255">
        <v>10</v>
      </c>
      <c r="H363" s="256">
        <v>491</v>
      </c>
      <c r="I363" s="258">
        <f t="shared" si="68"/>
        <v>98.991935483870961</v>
      </c>
      <c r="J363" s="77">
        <v>8</v>
      </c>
    </row>
    <row r="364" spans="2:10" s="192" customFormat="1" ht="19.149999999999999" hidden="1" customHeight="1" outlineLevel="2" x14ac:dyDescent="0.25">
      <c r="B364" s="111" t="s">
        <v>104</v>
      </c>
      <c r="C364" s="112">
        <v>3</v>
      </c>
      <c r="D364" s="255">
        <v>585</v>
      </c>
      <c r="E364" s="256">
        <f t="shared" si="69"/>
        <v>585</v>
      </c>
      <c r="F364" s="255">
        <v>585</v>
      </c>
      <c r="G364" s="255">
        <v>0</v>
      </c>
      <c r="H364" s="256">
        <v>585</v>
      </c>
      <c r="I364" s="258">
        <f t="shared" si="68"/>
        <v>100</v>
      </c>
      <c r="J364" s="77">
        <v>0</v>
      </c>
    </row>
    <row r="365" spans="2:10" s="192" customFormat="1" ht="19.149999999999999" hidden="1" customHeight="1" outlineLevel="2" x14ac:dyDescent="0.25">
      <c r="B365" s="111" t="s">
        <v>104</v>
      </c>
      <c r="C365" s="112">
        <v>4</v>
      </c>
      <c r="D365" s="255">
        <v>584</v>
      </c>
      <c r="E365" s="256">
        <f t="shared" si="69"/>
        <v>597</v>
      </c>
      <c r="F365" s="255">
        <v>584</v>
      </c>
      <c r="G365" s="255">
        <v>13</v>
      </c>
      <c r="H365" s="256">
        <v>584</v>
      </c>
      <c r="I365" s="258">
        <f t="shared" si="68"/>
        <v>100</v>
      </c>
      <c r="J365" s="77">
        <v>0</v>
      </c>
    </row>
    <row r="366" spans="2:10" s="192" customFormat="1" ht="19.149999999999999" hidden="1" customHeight="1" outlineLevel="2" x14ac:dyDescent="0.25">
      <c r="B366" s="111" t="s">
        <v>104</v>
      </c>
      <c r="C366" s="112">
        <v>5</v>
      </c>
      <c r="D366" s="255">
        <v>506</v>
      </c>
      <c r="E366" s="256">
        <f t="shared" si="69"/>
        <v>513</v>
      </c>
      <c r="F366" s="255">
        <v>506</v>
      </c>
      <c r="G366" s="255">
        <v>7</v>
      </c>
      <c r="H366" s="256">
        <v>504</v>
      </c>
      <c r="I366" s="258">
        <f t="shared" si="68"/>
        <v>99.604743083003953</v>
      </c>
      <c r="J366" s="77">
        <v>511</v>
      </c>
    </row>
    <row r="367" spans="2:10" s="192" customFormat="1" ht="19.149999999999999" hidden="1" customHeight="1" outlineLevel="2" x14ac:dyDescent="0.25">
      <c r="B367" s="111" t="s">
        <v>104</v>
      </c>
      <c r="C367" s="112" t="s">
        <v>14</v>
      </c>
      <c r="D367" s="242"/>
      <c r="E367" s="256">
        <f t="shared" si="69"/>
        <v>6</v>
      </c>
      <c r="F367" s="242"/>
      <c r="G367" s="242">
        <v>6</v>
      </c>
      <c r="H367" s="256"/>
      <c r="I367" s="258"/>
      <c r="J367" s="78">
        <v>6</v>
      </c>
    </row>
    <row r="368" spans="2:10" s="192" customFormat="1" ht="19.149999999999999" customHeight="1" outlineLevel="1" collapsed="1" x14ac:dyDescent="0.25">
      <c r="B368" s="113" t="s">
        <v>153</v>
      </c>
      <c r="C368" s="150"/>
      <c r="D368" s="242">
        <f>SUM(D362:D367)</f>
        <v>2666</v>
      </c>
      <c r="E368" s="242">
        <f t="shared" ref="E368:H368" si="70">SUM(E362:E367)</f>
        <v>2712</v>
      </c>
      <c r="F368" s="242">
        <f t="shared" si="70"/>
        <v>2666</v>
      </c>
      <c r="G368" s="242">
        <f t="shared" si="70"/>
        <v>46</v>
      </c>
      <c r="H368" s="242">
        <f t="shared" si="70"/>
        <v>2659</v>
      </c>
      <c r="I368" s="258">
        <f t="shared" si="68"/>
        <v>99.737434358589653</v>
      </c>
      <c r="J368" s="78">
        <f>SUBTOTAL(9,J362:J367)</f>
        <v>525</v>
      </c>
    </row>
    <row r="369" spans="2:10" s="192" customFormat="1" ht="19.149999999999999" hidden="1" customHeight="1" outlineLevel="2" x14ac:dyDescent="0.25">
      <c r="B369" s="111" t="s">
        <v>105</v>
      </c>
      <c r="C369" s="112">
        <v>1</v>
      </c>
      <c r="D369" s="255">
        <v>578</v>
      </c>
      <c r="E369" s="256">
        <f>F369+G369</f>
        <v>593</v>
      </c>
      <c r="F369" s="255">
        <v>578</v>
      </c>
      <c r="G369" s="255">
        <v>15</v>
      </c>
      <c r="H369" s="256">
        <v>578</v>
      </c>
      <c r="I369" s="258">
        <f t="shared" si="68"/>
        <v>100</v>
      </c>
      <c r="J369" s="77">
        <v>593</v>
      </c>
    </row>
    <row r="370" spans="2:10" s="192" customFormat="1" ht="19.149999999999999" hidden="1" customHeight="1" outlineLevel="2" x14ac:dyDescent="0.25">
      <c r="B370" s="111" t="s">
        <v>105</v>
      </c>
      <c r="C370" s="112">
        <v>2</v>
      </c>
      <c r="D370" s="255">
        <v>749</v>
      </c>
      <c r="E370" s="256">
        <f t="shared" ref="E370:E372" si="71">F370+G370</f>
        <v>775</v>
      </c>
      <c r="F370" s="255">
        <v>749</v>
      </c>
      <c r="G370" s="255">
        <v>26</v>
      </c>
      <c r="H370" s="256">
        <v>749</v>
      </c>
      <c r="I370" s="258">
        <f t="shared" si="68"/>
        <v>100</v>
      </c>
      <c r="J370" s="77">
        <v>19</v>
      </c>
    </row>
    <row r="371" spans="2:10" s="192" customFormat="1" ht="19.149999999999999" hidden="1" customHeight="1" outlineLevel="2" x14ac:dyDescent="0.25">
      <c r="B371" s="111" t="s">
        <v>105</v>
      </c>
      <c r="C371" s="112">
        <v>3</v>
      </c>
      <c r="D371" s="255">
        <v>627</v>
      </c>
      <c r="E371" s="256">
        <f t="shared" si="71"/>
        <v>635</v>
      </c>
      <c r="F371" s="255">
        <v>627</v>
      </c>
      <c r="G371" s="255">
        <v>8</v>
      </c>
      <c r="H371" s="256">
        <v>633</v>
      </c>
      <c r="I371" s="258">
        <f t="shared" si="68"/>
        <v>100.95693779904306</v>
      </c>
      <c r="J371" s="77">
        <v>633</v>
      </c>
    </row>
    <row r="372" spans="2:10" s="192" customFormat="1" ht="19.149999999999999" hidden="1" customHeight="1" outlineLevel="2" x14ac:dyDescent="0.25">
      <c r="B372" s="111" t="s">
        <v>105</v>
      </c>
      <c r="C372" s="112">
        <v>4</v>
      </c>
      <c r="D372" s="255">
        <v>555</v>
      </c>
      <c r="E372" s="256">
        <f t="shared" si="71"/>
        <v>566</v>
      </c>
      <c r="F372" s="255">
        <v>555</v>
      </c>
      <c r="G372" s="255">
        <v>11</v>
      </c>
      <c r="H372" s="256">
        <v>555</v>
      </c>
      <c r="I372" s="258">
        <f t="shared" si="68"/>
        <v>100</v>
      </c>
      <c r="J372" s="77">
        <v>566</v>
      </c>
    </row>
    <row r="373" spans="2:10" s="192" customFormat="1" ht="19.149999999999999" hidden="1" customHeight="1" outlineLevel="2" x14ac:dyDescent="0.25">
      <c r="B373" s="111" t="s">
        <v>105</v>
      </c>
      <c r="C373" s="112" t="s">
        <v>14</v>
      </c>
      <c r="D373" s="242"/>
      <c r="E373" s="256"/>
      <c r="F373" s="242"/>
      <c r="G373" s="242"/>
      <c r="H373" s="256"/>
      <c r="I373" s="258"/>
      <c r="J373" s="78">
        <v>5</v>
      </c>
    </row>
    <row r="374" spans="2:10" s="192" customFormat="1" ht="19.149999999999999" customHeight="1" outlineLevel="1" collapsed="1" thickBot="1" x14ac:dyDescent="0.3">
      <c r="B374" s="121" t="s">
        <v>105</v>
      </c>
      <c r="C374" s="155"/>
      <c r="D374" s="244">
        <f>SUM(D369:D373)</f>
        <v>2509</v>
      </c>
      <c r="E374" s="244">
        <f t="shared" ref="E374:H374" si="72">SUM(E369:E373)</f>
        <v>2569</v>
      </c>
      <c r="F374" s="244">
        <f t="shared" si="72"/>
        <v>2509</v>
      </c>
      <c r="G374" s="244">
        <f t="shared" si="72"/>
        <v>60</v>
      </c>
      <c r="H374" s="244">
        <f t="shared" si="72"/>
        <v>2515</v>
      </c>
      <c r="I374" s="258">
        <f t="shared" si="68"/>
        <v>100.23913909924273</v>
      </c>
      <c r="J374" s="194">
        <f>SUBTOTAL(9,J369:J373)</f>
        <v>1816</v>
      </c>
    </row>
    <row r="375" spans="2:10" ht="25.15" customHeight="1" thickTop="1" thickBot="1" x14ac:dyDescent="0.3">
      <c r="B375" s="26" t="s">
        <v>149</v>
      </c>
      <c r="C375" s="72"/>
      <c r="D375" s="37">
        <f t="shared" ref="D375" si="73">SUM(D374,D368,D361,D339,D334,D323,D315,D306,D297,D288,D282,D275,D258,D246,D232,D227,D220,D206,D163,D141,D132,D121,D104,D98,D72,D61,D46,D42,D33,D29,D25,D15)</f>
        <v>156808</v>
      </c>
      <c r="E375" s="74">
        <f t="shared" ref="E375:H375" si="74">SUM(E374,E368,E361,E339,E334,E323,E315,E306,E297,E288,E282,E275,E258,E246,E232,E227,E220,E206,E163,E141,E132,E121,E104,E98,E72,E61,E46,E42,E33,E29,E25,E15)</f>
        <v>160164</v>
      </c>
      <c r="F375" s="37">
        <f>SUM(F374,F368,F361,F339,F334,F323,F315,F306,F297,F288,F282,F275,F258,F246,F232,F227,F220,F206,F163,F141,F132,F121,F104,F98,F72,F61,F46,F42,F33,F29,F25,F15)</f>
        <v>156808</v>
      </c>
      <c r="G375" s="37">
        <f t="shared" si="74"/>
        <v>3356</v>
      </c>
      <c r="H375" s="74">
        <f t="shared" si="74"/>
        <v>156626</v>
      </c>
      <c r="I375" s="195">
        <f t="shared" si="68"/>
        <v>99.883934493138099</v>
      </c>
      <c r="J375" s="27">
        <f>SUM(J374,J368,J361,J339,J334,J323,J315,J306,J297,J288,J282,J275,J258,J246,J232,J227,J220,J206,J163,J141,J132,J121,J104,J98,J72,J61,J46,J42,J33,J29,J25,J15)</f>
        <v>36540</v>
      </c>
    </row>
    <row r="376" spans="2:10" ht="15.75" thickTop="1" x14ac:dyDescent="0.25"/>
    <row r="377" spans="2:10" x14ac:dyDescent="0.25">
      <c r="G377" s="234">
        <v>348.75399999999996</v>
      </c>
    </row>
    <row r="378" spans="2:10" x14ac:dyDescent="0.25">
      <c r="H378" s="81"/>
    </row>
  </sheetData>
  <sortState ref="C12:J20">
    <sortCondition ref="C12"/>
  </sortState>
  <mergeCells count="14">
    <mergeCell ref="E1:J1"/>
    <mergeCell ref="E2:J2"/>
    <mergeCell ref="E3:J3"/>
    <mergeCell ref="I7:I10"/>
    <mergeCell ref="J7:J10"/>
    <mergeCell ref="E5:G5"/>
    <mergeCell ref="H7:H10"/>
    <mergeCell ref="G7:G10"/>
    <mergeCell ref="F7:F10"/>
    <mergeCell ref="B7:B10"/>
    <mergeCell ref="C5:D5"/>
    <mergeCell ref="C7:C10"/>
    <mergeCell ref="D7:D10"/>
    <mergeCell ref="E7:E10"/>
  </mergeCells>
  <pageMargins left="0.7" right="0.7" top="0.75" bottom="0.75" header="0.3" footer="0.3"/>
  <pageSetup orientation="portrait" horizontalDpi="4294967295" verticalDpi="4294967295" r:id="rId1"/>
  <ignoredErrors>
    <ignoredError sqref="F30:H31 E133:H139 E104:G104 E247:H256 E246:G246 E283:H286 E282:G282 E335:H337 E334:G334 F28:H28 F27 H27 E99:H102 E73:E97 G73:G97 E98:G98 E105:E120 E121:G121 E122:G130 E132:G132 E228:H230 E221:F226 E276:H280 E259:G274 E275:G275 E324:F333 E323:G323 E361:H361 E340:F360 H340:H360 E369:H372 E362:G367 F26:H26 F16:F24 H16:H23 F47:F59 H324:H333 F62:G71 E164:H204 E142:G161 E163:G163 E141:G141 E207:H218 E206:G206 E220:G220 E227:G227 E233:H244 E232:G232 E258:G258 E316:H321 E315:G315 E368:G368 E375:I375 E374:G374 F32:G32 F43:H44 F41:G41 F45:G45 F60 F103 F131 E140:G140 F162:G162 F205 E219:G219 E231:G231 F245:H245 E257:G257 E288:H295 E287:G287 E297:H304 E296:G296 E306:H313 E305:G305 E314:G314 E322:G322 E339:H339 E338:G338 F373 F34:H40 E45 E43:E44 E62:E71 E47:E59 E15:E42 E60:E61 E72 E46" formula="1"/>
    <ignoredError sqref="H104 H246 H282 H334" formula="1" formulaRange="1"/>
    <ignoredError sqref="H98 H163 H275 H323"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92D050"/>
  </sheetPr>
  <dimension ref="B1:M1048576"/>
  <sheetViews>
    <sheetView showGridLines="0" topLeftCell="A15" zoomScale="59" zoomScaleNormal="59" workbookViewId="0">
      <selection activeCell="L382" sqref="L382"/>
    </sheetView>
  </sheetViews>
  <sheetFormatPr baseColWidth="10" defaultRowHeight="15" outlineLevelRow="2" x14ac:dyDescent="0.25"/>
  <cols>
    <col min="1" max="1" width="2.140625" customWidth="1"/>
    <col min="2" max="2" width="25.85546875" bestFit="1" customWidth="1"/>
    <col min="3" max="3" width="9.28515625" hidden="1" customWidth="1"/>
    <col min="4" max="4" width="15.7109375" style="16" customWidth="1"/>
    <col min="5" max="7" width="16.28515625" customWidth="1"/>
    <col min="8" max="8" width="18.28515625" customWidth="1"/>
    <col min="9" max="9" width="18.5703125" customWidth="1"/>
    <col min="10" max="10" width="19.5703125" customWidth="1"/>
    <col min="11" max="11" width="17.42578125" style="16" customWidth="1"/>
    <col min="12" max="12" width="15" customWidth="1"/>
    <col min="13" max="13" width="18.7109375" customWidth="1"/>
  </cols>
  <sheetData>
    <row r="1" spans="2:13" ht="15.75" hidden="1" customHeight="1" x14ac:dyDescent="0.25">
      <c r="D1" s="17"/>
      <c r="E1" s="297" t="s">
        <v>11</v>
      </c>
      <c r="F1" s="297"/>
      <c r="G1" s="297"/>
      <c r="H1" s="297"/>
      <c r="I1" s="297"/>
      <c r="J1" s="297"/>
      <c r="K1" s="297"/>
      <c r="L1" s="297"/>
      <c r="M1" s="297"/>
    </row>
    <row r="2" spans="2:13" ht="15" hidden="1" customHeight="1" x14ac:dyDescent="0.25">
      <c r="D2" s="18"/>
      <c r="E2" s="310" t="s">
        <v>45</v>
      </c>
      <c r="F2" s="310"/>
      <c r="G2" s="310"/>
      <c r="H2" s="310"/>
      <c r="I2" s="310"/>
      <c r="J2" s="310"/>
      <c r="K2" s="310"/>
      <c r="L2" s="310"/>
      <c r="M2" s="310"/>
    </row>
    <row r="3" spans="2:13" ht="15" hidden="1" customHeight="1" x14ac:dyDescent="0.25">
      <c r="D3" s="19"/>
      <c r="E3" s="311" t="s">
        <v>51</v>
      </c>
      <c r="F3" s="311"/>
      <c r="G3" s="311"/>
      <c r="H3" s="311"/>
      <c r="I3" s="311"/>
      <c r="J3" s="311"/>
      <c r="K3" s="311"/>
      <c r="L3" s="311"/>
      <c r="M3" s="311"/>
    </row>
    <row r="4" spans="2:13" ht="15" hidden="1" customHeight="1" x14ac:dyDescent="0.25">
      <c r="C4" s="5"/>
      <c r="D4" s="15"/>
      <c r="E4" s="5"/>
      <c r="F4" s="5"/>
      <c r="G4" s="5"/>
      <c r="H4" s="5"/>
      <c r="I4" s="5"/>
      <c r="J4" s="5"/>
      <c r="K4" s="15"/>
      <c r="L4" s="5"/>
      <c r="M4" s="5"/>
    </row>
    <row r="5" spans="2:13" ht="15" hidden="1" customHeight="1" x14ac:dyDescent="0.25">
      <c r="C5" s="2"/>
      <c r="D5" s="20"/>
      <c r="E5" s="304"/>
      <c r="F5" s="304"/>
      <c r="G5" s="304"/>
      <c r="H5" s="6"/>
      <c r="J5" s="3" t="s">
        <v>1</v>
      </c>
      <c r="K5" s="241"/>
      <c r="L5" s="3"/>
      <c r="M5" s="13">
        <v>43349</v>
      </c>
    </row>
    <row r="6" spans="2:13" ht="7.5" customHeight="1" thickBot="1" x14ac:dyDescent="0.3"/>
    <row r="7" spans="2:13" s="48" customFormat="1" ht="26.25" customHeight="1" thickTop="1" x14ac:dyDescent="0.25">
      <c r="B7" s="316" t="s">
        <v>75</v>
      </c>
      <c r="C7" s="319" t="s">
        <v>2</v>
      </c>
      <c r="D7" s="291" t="s">
        <v>3</v>
      </c>
      <c r="E7" s="319" t="s">
        <v>25</v>
      </c>
      <c r="F7" s="319" t="s">
        <v>26</v>
      </c>
      <c r="G7" s="319" t="s">
        <v>27</v>
      </c>
      <c r="H7" s="319" t="s">
        <v>28</v>
      </c>
      <c r="I7" s="319" t="s">
        <v>13</v>
      </c>
      <c r="J7" s="319" t="s">
        <v>29</v>
      </c>
      <c r="K7" s="291" t="s">
        <v>167</v>
      </c>
      <c r="L7" s="325" t="s">
        <v>69</v>
      </c>
      <c r="M7" s="322" t="s">
        <v>154</v>
      </c>
    </row>
    <row r="8" spans="2:13" s="48" customFormat="1" ht="26.25" customHeight="1" outlineLevel="1" x14ac:dyDescent="0.25">
      <c r="B8" s="317"/>
      <c r="C8" s="320"/>
      <c r="D8" s="292"/>
      <c r="E8" s="320"/>
      <c r="F8" s="320"/>
      <c r="G8" s="320"/>
      <c r="H8" s="320"/>
      <c r="I8" s="320"/>
      <c r="J8" s="320"/>
      <c r="K8" s="292"/>
      <c r="L8" s="326"/>
      <c r="M8" s="323"/>
    </row>
    <row r="9" spans="2:13" s="48" customFormat="1" ht="26.25" customHeight="1" outlineLevel="1" x14ac:dyDescent="0.25">
      <c r="B9" s="317"/>
      <c r="C9" s="320"/>
      <c r="D9" s="292"/>
      <c r="E9" s="320"/>
      <c r="F9" s="320"/>
      <c r="G9" s="320"/>
      <c r="H9" s="320"/>
      <c r="I9" s="320"/>
      <c r="J9" s="320"/>
      <c r="K9" s="292"/>
      <c r="L9" s="326"/>
      <c r="M9" s="323"/>
    </row>
    <row r="10" spans="2:13" s="48" customFormat="1" ht="16.899999999999999" customHeight="1" outlineLevel="1" thickBot="1" x14ac:dyDescent="0.3">
      <c r="B10" s="318"/>
      <c r="C10" s="321"/>
      <c r="D10" s="293"/>
      <c r="E10" s="321"/>
      <c r="F10" s="321"/>
      <c r="G10" s="321"/>
      <c r="H10" s="321"/>
      <c r="I10" s="321"/>
      <c r="J10" s="321"/>
      <c r="K10" s="293"/>
      <c r="L10" s="327"/>
      <c r="M10" s="324"/>
    </row>
    <row r="11" spans="2:13" ht="19.149999999999999" hidden="1" customHeight="1" outlineLevel="2" thickTop="1" x14ac:dyDescent="0.25">
      <c r="B11" s="46" t="s">
        <v>106</v>
      </c>
      <c r="C11" s="49">
        <v>1</v>
      </c>
      <c r="D11" s="84">
        <v>488</v>
      </c>
      <c r="E11" s="84">
        <f t="shared" ref="E11:E23" si="0">F11+G11</f>
        <v>498</v>
      </c>
      <c r="F11" s="45">
        <v>488</v>
      </c>
      <c r="G11" s="82">
        <v>10</v>
      </c>
      <c r="H11" s="82">
        <v>458</v>
      </c>
      <c r="I11" s="84">
        <f t="shared" ref="I11:I17" si="1">(H11/F11)*100</f>
        <v>93.852459016393439</v>
      </c>
      <c r="J11" s="82">
        <v>468</v>
      </c>
      <c r="K11" s="129">
        <f>(J11/E11)*100</f>
        <v>93.975903614457835</v>
      </c>
      <c r="L11" s="54">
        <v>1</v>
      </c>
      <c r="M11" s="85">
        <v>0</v>
      </c>
    </row>
    <row r="12" spans="2:13" ht="19.149999999999999" hidden="1" customHeight="1" outlineLevel="2" x14ac:dyDescent="0.25">
      <c r="B12" s="33" t="s">
        <v>106</v>
      </c>
      <c r="C12" s="34">
        <v>2</v>
      </c>
      <c r="D12" s="84">
        <v>524</v>
      </c>
      <c r="E12" s="84">
        <f t="shared" si="0"/>
        <v>539</v>
      </c>
      <c r="F12" s="31">
        <v>524</v>
      </c>
      <c r="G12" s="83">
        <v>15</v>
      </c>
      <c r="H12" s="83">
        <v>524</v>
      </c>
      <c r="I12" s="30">
        <f t="shared" si="1"/>
        <v>100</v>
      </c>
      <c r="J12" s="83">
        <v>539</v>
      </c>
      <c r="K12" s="129">
        <f t="shared" ref="K12:K13" si="2">(J12/E12)*100</f>
        <v>100</v>
      </c>
      <c r="L12" s="86">
        <v>0</v>
      </c>
      <c r="M12" s="44">
        <v>0</v>
      </c>
    </row>
    <row r="13" spans="2:13" ht="19.149999999999999" hidden="1" customHeight="1" outlineLevel="2" x14ac:dyDescent="0.25">
      <c r="B13" s="33" t="s">
        <v>106</v>
      </c>
      <c r="C13" s="34">
        <v>3</v>
      </c>
      <c r="D13" s="84">
        <v>586</v>
      </c>
      <c r="E13" s="84">
        <f t="shared" si="0"/>
        <v>586</v>
      </c>
      <c r="F13" s="31">
        <v>586</v>
      </c>
      <c r="G13" s="83">
        <v>0</v>
      </c>
      <c r="H13" s="83">
        <v>522</v>
      </c>
      <c r="I13" s="30">
        <f t="shared" si="1"/>
        <v>89.078498293515366</v>
      </c>
      <c r="J13" s="83">
        <v>522</v>
      </c>
      <c r="K13" s="129">
        <f t="shared" si="2"/>
        <v>89.078498293515366</v>
      </c>
      <c r="L13" s="86">
        <v>115</v>
      </c>
      <c r="M13" s="44">
        <v>0</v>
      </c>
    </row>
    <row r="14" spans="2:13" ht="19.149999999999999" hidden="1" customHeight="1" outlineLevel="2" x14ac:dyDescent="0.25">
      <c r="B14" s="33" t="s">
        <v>106</v>
      </c>
      <c r="C14" s="40" t="s">
        <v>14</v>
      </c>
      <c r="D14" s="84"/>
      <c r="E14" s="84"/>
      <c r="F14" s="32"/>
      <c r="G14" s="35"/>
      <c r="H14" s="35"/>
      <c r="I14" s="30"/>
      <c r="J14" s="35"/>
      <c r="K14" s="32"/>
      <c r="L14" s="55"/>
      <c r="M14" s="38"/>
    </row>
    <row r="15" spans="2:13" ht="19.149999999999999" customHeight="1" outlineLevel="1" collapsed="1" thickTop="1" x14ac:dyDescent="0.25">
      <c r="B15" s="113" t="s">
        <v>106</v>
      </c>
      <c r="C15" s="150"/>
      <c r="D15" s="242">
        <f>SUM(D11:D14)</f>
        <v>1598</v>
      </c>
      <c r="E15" s="242">
        <f t="shared" ref="E15:M15" si="3">SUM(E11:E14)</f>
        <v>1623</v>
      </c>
      <c r="F15" s="242">
        <f t="shared" si="3"/>
        <v>1598</v>
      </c>
      <c r="G15" s="242">
        <f t="shared" si="3"/>
        <v>25</v>
      </c>
      <c r="H15" s="242">
        <f t="shared" si="3"/>
        <v>1504</v>
      </c>
      <c r="I15" s="242">
        <f>SUM(I11:I14)/3</f>
        <v>94.310319103302916</v>
      </c>
      <c r="J15" s="242">
        <f t="shared" si="3"/>
        <v>1529</v>
      </c>
      <c r="K15" s="242">
        <f>SUM(K11:K14)/3</f>
        <v>94.351467302657738</v>
      </c>
      <c r="L15" s="242">
        <f t="shared" si="3"/>
        <v>116</v>
      </c>
      <c r="M15" s="246">
        <f t="shared" si="3"/>
        <v>0</v>
      </c>
    </row>
    <row r="16" spans="2:13" ht="19.149999999999999" hidden="1" customHeight="1" outlineLevel="2" x14ac:dyDescent="0.25">
      <c r="B16" s="106" t="s">
        <v>70</v>
      </c>
      <c r="C16" s="107">
        <v>1</v>
      </c>
      <c r="D16" s="108">
        <v>563</v>
      </c>
      <c r="E16" s="146">
        <f t="shared" si="0"/>
        <v>575</v>
      </c>
      <c r="F16" s="108">
        <v>563</v>
      </c>
      <c r="G16" s="199">
        <v>12</v>
      </c>
      <c r="H16" s="199">
        <v>563</v>
      </c>
      <c r="I16" s="146">
        <f t="shared" si="1"/>
        <v>100</v>
      </c>
      <c r="J16" s="199">
        <v>503</v>
      </c>
      <c r="K16" s="32">
        <f>(J16/E16)*100</f>
        <v>87.478260869565219</v>
      </c>
      <c r="L16" s="197">
        <v>0</v>
      </c>
      <c r="M16" s="198">
        <v>0</v>
      </c>
    </row>
    <row r="17" spans="2:13" ht="19.149999999999999" hidden="1" customHeight="1" outlineLevel="2" x14ac:dyDescent="0.25">
      <c r="B17" s="106" t="s">
        <v>70</v>
      </c>
      <c r="C17" s="107">
        <v>2</v>
      </c>
      <c r="D17" s="108">
        <v>596</v>
      </c>
      <c r="E17" s="146">
        <f t="shared" si="0"/>
        <v>608</v>
      </c>
      <c r="F17" s="108">
        <v>596</v>
      </c>
      <c r="G17" s="199">
        <v>12</v>
      </c>
      <c r="H17" s="199">
        <v>520</v>
      </c>
      <c r="I17" s="146">
        <f t="shared" si="1"/>
        <v>87.24832214765101</v>
      </c>
      <c r="J17" s="199">
        <v>530</v>
      </c>
      <c r="K17" s="32">
        <f t="shared" ref="K17:K23" si="4">(J17/E17)*100</f>
        <v>87.171052631578945</v>
      </c>
      <c r="L17" s="197">
        <v>0</v>
      </c>
      <c r="M17" s="198">
        <v>0</v>
      </c>
    </row>
    <row r="18" spans="2:13" ht="19.149999999999999" hidden="1" customHeight="1" outlineLevel="2" x14ac:dyDescent="0.25">
      <c r="B18" s="106" t="s">
        <v>70</v>
      </c>
      <c r="C18" s="107">
        <v>3</v>
      </c>
      <c r="D18" s="108">
        <v>575</v>
      </c>
      <c r="E18" s="146">
        <f t="shared" si="0"/>
        <v>575</v>
      </c>
      <c r="F18" s="108">
        <v>575</v>
      </c>
      <c r="G18" s="199">
        <v>0</v>
      </c>
      <c r="H18" s="199">
        <v>575</v>
      </c>
      <c r="I18" s="146">
        <f t="shared" ref="I18:I23" si="5">(H18/F18)*100</f>
        <v>100</v>
      </c>
      <c r="J18" s="199">
        <v>555</v>
      </c>
      <c r="K18" s="32">
        <f t="shared" si="4"/>
        <v>96.521739130434781</v>
      </c>
      <c r="L18" s="197">
        <v>0</v>
      </c>
      <c r="M18" s="198">
        <v>0</v>
      </c>
    </row>
    <row r="19" spans="2:13" ht="19.149999999999999" hidden="1" customHeight="1" outlineLevel="2" x14ac:dyDescent="0.25">
      <c r="B19" s="106" t="s">
        <v>70</v>
      </c>
      <c r="C19" s="107">
        <v>4</v>
      </c>
      <c r="D19" s="108">
        <v>623</v>
      </c>
      <c r="E19" s="146">
        <f t="shared" si="0"/>
        <v>623</v>
      </c>
      <c r="F19" s="108">
        <v>623</v>
      </c>
      <c r="G19" s="199">
        <v>0</v>
      </c>
      <c r="H19" s="199">
        <v>600</v>
      </c>
      <c r="I19" s="146">
        <f t="shared" si="5"/>
        <v>96.30818619582665</v>
      </c>
      <c r="J19" s="199">
        <v>600</v>
      </c>
      <c r="K19" s="32">
        <f t="shared" si="4"/>
        <v>96.30818619582665</v>
      </c>
      <c r="L19" s="197">
        <v>0</v>
      </c>
      <c r="M19" s="198">
        <v>0</v>
      </c>
    </row>
    <row r="20" spans="2:13" ht="19.149999999999999" hidden="1" customHeight="1" outlineLevel="2" x14ac:dyDescent="0.25">
      <c r="B20" s="106" t="s">
        <v>70</v>
      </c>
      <c r="C20" s="107">
        <v>5</v>
      </c>
      <c r="D20" s="108">
        <v>594</v>
      </c>
      <c r="E20" s="146">
        <f t="shared" si="0"/>
        <v>594</v>
      </c>
      <c r="F20" s="108">
        <v>594</v>
      </c>
      <c r="G20" s="199">
        <v>0</v>
      </c>
      <c r="H20" s="199">
        <v>500</v>
      </c>
      <c r="I20" s="146">
        <f t="shared" si="5"/>
        <v>84.17508417508418</v>
      </c>
      <c r="J20" s="199">
        <v>500</v>
      </c>
      <c r="K20" s="32">
        <f t="shared" si="4"/>
        <v>84.17508417508418</v>
      </c>
      <c r="L20" s="197">
        <v>0</v>
      </c>
      <c r="M20" s="198">
        <v>0</v>
      </c>
    </row>
    <row r="21" spans="2:13" ht="19.149999999999999" hidden="1" customHeight="1" outlineLevel="2" x14ac:dyDescent="0.25">
      <c r="B21" s="106" t="s">
        <v>70</v>
      </c>
      <c r="C21" s="107">
        <v>6</v>
      </c>
      <c r="D21" s="108">
        <v>603</v>
      </c>
      <c r="E21" s="146">
        <f t="shared" si="0"/>
        <v>603</v>
      </c>
      <c r="F21" s="108">
        <v>603</v>
      </c>
      <c r="G21" s="199">
        <v>0</v>
      </c>
      <c r="H21" s="199">
        <v>584</v>
      </c>
      <c r="I21" s="146">
        <f t="shared" si="5"/>
        <v>96.849087893864009</v>
      </c>
      <c r="J21" s="199">
        <v>583</v>
      </c>
      <c r="K21" s="32">
        <f t="shared" si="4"/>
        <v>96.683250414593701</v>
      </c>
      <c r="L21" s="197">
        <v>35</v>
      </c>
      <c r="M21" s="198">
        <v>0</v>
      </c>
    </row>
    <row r="22" spans="2:13" ht="19.149999999999999" hidden="1" customHeight="1" outlineLevel="2" x14ac:dyDescent="0.25">
      <c r="B22" s="106" t="s">
        <v>70</v>
      </c>
      <c r="C22" s="107">
        <v>7</v>
      </c>
      <c r="D22" s="108">
        <v>557</v>
      </c>
      <c r="E22" s="146">
        <f t="shared" si="0"/>
        <v>557</v>
      </c>
      <c r="F22" s="108">
        <v>557</v>
      </c>
      <c r="G22" s="199">
        <v>0</v>
      </c>
      <c r="H22" s="199">
        <v>541</v>
      </c>
      <c r="I22" s="146">
        <f t="shared" si="5"/>
        <v>97.127468581687609</v>
      </c>
      <c r="J22" s="199">
        <v>541</v>
      </c>
      <c r="K22" s="32">
        <f t="shared" si="4"/>
        <v>97.127468581687609</v>
      </c>
      <c r="L22" s="197">
        <v>0</v>
      </c>
      <c r="M22" s="198">
        <v>500</v>
      </c>
    </row>
    <row r="23" spans="2:13" ht="19.149999999999999" hidden="1" customHeight="1" outlineLevel="2" x14ac:dyDescent="0.25">
      <c r="B23" s="106" t="s">
        <v>70</v>
      </c>
      <c r="C23" s="107">
        <v>8</v>
      </c>
      <c r="D23" s="108">
        <v>590</v>
      </c>
      <c r="E23" s="146">
        <f t="shared" si="0"/>
        <v>608</v>
      </c>
      <c r="F23" s="108">
        <v>590</v>
      </c>
      <c r="G23" s="199">
        <v>18</v>
      </c>
      <c r="H23" s="199">
        <v>575</v>
      </c>
      <c r="I23" s="146">
        <f t="shared" si="5"/>
        <v>97.457627118644069</v>
      </c>
      <c r="J23" s="199">
        <v>550</v>
      </c>
      <c r="K23" s="32">
        <f t="shared" si="4"/>
        <v>90.460526315789465</v>
      </c>
      <c r="L23" s="197">
        <v>0</v>
      </c>
      <c r="M23" s="198">
        <v>125</v>
      </c>
    </row>
    <row r="24" spans="2:13" ht="19.149999999999999" hidden="1" customHeight="1" outlineLevel="2" x14ac:dyDescent="0.25">
      <c r="B24" s="106" t="s">
        <v>70</v>
      </c>
      <c r="C24" s="107" t="s">
        <v>14</v>
      </c>
      <c r="D24" s="104"/>
      <c r="E24" s="146"/>
      <c r="F24" s="104"/>
      <c r="G24" s="199"/>
      <c r="H24" s="199"/>
      <c r="I24" s="146"/>
      <c r="J24" s="199"/>
      <c r="K24" s="32"/>
      <c r="L24" s="197"/>
      <c r="M24" s="198"/>
    </row>
    <row r="25" spans="2:13" ht="19.149999999999999" customHeight="1" outlineLevel="1" collapsed="1" x14ac:dyDescent="0.25">
      <c r="B25" s="113" t="s">
        <v>70</v>
      </c>
      <c r="C25" s="150"/>
      <c r="D25" s="242">
        <f>SUM(D16:D24)</f>
        <v>4701</v>
      </c>
      <c r="E25" s="242">
        <f t="shared" ref="E25:M25" si="6">SUM(E16:E24)</f>
        <v>4743</v>
      </c>
      <c r="F25" s="242">
        <f t="shared" si="6"/>
        <v>4701</v>
      </c>
      <c r="G25" s="242">
        <f t="shared" si="6"/>
        <v>42</v>
      </c>
      <c r="H25" s="242">
        <f t="shared" si="6"/>
        <v>4458</v>
      </c>
      <c r="I25" s="242">
        <f>SUM(I16:I24)/8</f>
        <v>94.895722014094687</v>
      </c>
      <c r="J25" s="242">
        <f t="shared" si="6"/>
        <v>4362</v>
      </c>
      <c r="K25" s="242">
        <f>SUM(K16:K24)/8</f>
        <v>91.990696039320071</v>
      </c>
      <c r="L25" s="242">
        <f t="shared" si="6"/>
        <v>35</v>
      </c>
      <c r="M25" s="246">
        <f t="shared" si="6"/>
        <v>625</v>
      </c>
    </row>
    <row r="26" spans="2:13" ht="19.149999999999999" hidden="1" customHeight="1" outlineLevel="2" x14ac:dyDescent="0.25">
      <c r="B26" s="106" t="s">
        <v>76</v>
      </c>
      <c r="C26" s="107">
        <v>1</v>
      </c>
      <c r="D26" s="108">
        <v>551</v>
      </c>
      <c r="E26" s="107">
        <f t="shared" ref="E26:E32" si="7">F26+G26</f>
        <v>561</v>
      </c>
      <c r="F26" s="108">
        <v>551</v>
      </c>
      <c r="G26" s="114">
        <v>10</v>
      </c>
      <c r="H26" s="114">
        <v>316</v>
      </c>
      <c r="I26" s="107">
        <f t="shared" ref="I26:I31" si="8">(H26/F26)*100</f>
        <v>57.350272232304903</v>
      </c>
      <c r="J26" s="114">
        <v>326</v>
      </c>
      <c r="K26" s="32">
        <f>(J26/E26)*100</f>
        <v>58.110516934046345</v>
      </c>
      <c r="L26" s="201">
        <v>0</v>
      </c>
      <c r="M26" s="116">
        <v>10</v>
      </c>
    </row>
    <row r="27" spans="2:13" s="4" customFormat="1" ht="19.149999999999999" hidden="1" customHeight="1" outlineLevel="2" x14ac:dyDescent="0.25">
      <c r="B27" s="106" t="s">
        <v>76</v>
      </c>
      <c r="C27" s="107">
        <v>2</v>
      </c>
      <c r="D27" s="108">
        <v>427</v>
      </c>
      <c r="E27" s="107">
        <f t="shared" si="7"/>
        <v>450</v>
      </c>
      <c r="F27" s="108">
        <v>427</v>
      </c>
      <c r="G27" s="114">
        <v>23</v>
      </c>
      <c r="H27" s="114">
        <v>427</v>
      </c>
      <c r="I27" s="107">
        <f t="shared" si="8"/>
        <v>100</v>
      </c>
      <c r="J27" s="114">
        <v>450</v>
      </c>
      <c r="K27" s="32">
        <f>(J27/E27)*100</f>
        <v>100</v>
      </c>
      <c r="L27" s="201">
        <v>150</v>
      </c>
      <c r="M27" s="116">
        <v>0</v>
      </c>
    </row>
    <row r="28" spans="2:13" s="4" customFormat="1" ht="19.149999999999999" hidden="1" customHeight="1" outlineLevel="2" x14ac:dyDescent="0.25">
      <c r="B28" s="106" t="s">
        <v>76</v>
      </c>
      <c r="C28" s="107" t="s">
        <v>14</v>
      </c>
      <c r="D28" s="104"/>
      <c r="E28" s="107">
        <f t="shared" si="7"/>
        <v>3</v>
      </c>
      <c r="F28" s="104"/>
      <c r="G28" s="114">
        <v>3</v>
      </c>
      <c r="H28" s="114"/>
      <c r="I28" s="107"/>
      <c r="J28" s="114">
        <v>3</v>
      </c>
      <c r="K28" s="32"/>
      <c r="L28" s="201"/>
      <c r="M28" s="116"/>
    </row>
    <row r="29" spans="2:13" s="4" customFormat="1" ht="19.149999999999999" customHeight="1" outlineLevel="1" collapsed="1" x14ac:dyDescent="0.25">
      <c r="B29" s="113" t="s">
        <v>76</v>
      </c>
      <c r="C29" s="150"/>
      <c r="D29" s="242">
        <f>SUM(D26:D28)</f>
        <v>978</v>
      </c>
      <c r="E29" s="242">
        <f t="shared" ref="E29:H29" si="9">SUM(E26:E28)</f>
        <v>1014</v>
      </c>
      <c r="F29" s="242">
        <f t="shared" si="9"/>
        <v>978</v>
      </c>
      <c r="G29" s="242">
        <f t="shared" si="9"/>
        <v>36</v>
      </c>
      <c r="H29" s="242">
        <f t="shared" si="9"/>
        <v>743</v>
      </c>
      <c r="I29" s="242">
        <f>SUM(I26:I28)/2</f>
        <v>78.675136116152458</v>
      </c>
      <c r="J29" s="242">
        <f t="shared" ref="J29:M29" si="10">SUM(J26:J28)</f>
        <v>779</v>
      </c>
      <c r="K29" s="242">
        <f>SUM(K26:K28)/2</f>
        <v>79.055258467023179</v>
      </c>
      <c r="L29" s="242">
        <f t="shared" si="10"/>
        <v>150</v>
      </c>
      <c r="M29" s="246">
        <f t="shared" si="10"/>
        <v>10</v>
      </c>
    </row>
    <row r="30" spans="2:13" s="4" customFormat="1" ht="19.149999999999999" hidden="1" customHeight="1" outlineLevel="2" x14ac:dyDescent="0.25">
      <c r="B30" s="106" t="s">
        <v>77</v>
      </c>
      <c r="C30" s="107">
        <v>1</v>
      </c>
      <c r="D30" s="108">
        <v>591</v>
      </c>
      <c r="E30" s="146">
        <f t="shared" si="7"/>
        <v>596</v>
      </c>
      <c r="F30" s="108">
        <v>591</v>
      </c>
      <c r="G30" s="199">
        <v>5</v>
      </c>
      <c r="H30" s="199">
        <v>208</v>
      </c>
      <c r="I30" s="146">
        <f t="shared" si="8"/>
        <v>35.194585448392559</v>
      </c>
      <c r="J30" s="199">
        <v>213</v>
      </c>
      <c r="K30" s="32">
        <f>(J30/E30)*100</f>
        <v>35.738255033557046</v>
      </c>
      <c r="L30" s="197">
        <v>50</v>
      </c>
      <c r="M30" s="198">
        <v>0</v>
      </c>
    </row>
    <row r="31" spans="2:13" s="4" customFormat="1" ht="19.149999999999999" hidden="1" customHeight="1" outlineLevel="2" x14ac:dyDescent="0.25">
      <c r="B31" s="106" t="s">
        <v>77</v>
      </c>
      <c r="C31" s="107">
        <v>2</v>
      </c>
      <c r="D31" s="108">
        <v>564</v>
      </c>
      <c r="E31" s="146">
        <f t="shared" si="7"/>
        <v>582</v>
      </c>
      <c r="F31" s="108">
        <v>564</v>
      </c>
      <c r="G31" s="199">
        <v>18</v>
      </c>
      <c r="H31" s="199">
        <v>213</v>
      </c>
      <c r="I31" s="146">
        <f t="shared" si="8"/>
        <v>37.765957446808514</v>
      </c>
      <c r="J31" s="199">
        <v>213</v>
      </c>
      <c r="K31" s="32">
        <f>(J31/E31)*100</f>
        <v>36.597938144329895</v>
      </c>
      <c r="L31" s="197">
        <v>0</v>
      </c>
      <c r="M31" s="198">
        <v>128</v>
      </c>
    </row>
    <row r="32" spans="2:13" s="4" customFormat="1" ht="19.149999999999999" hidden="1" customHeight="1" outlineLevel="2" x14ac:dyDescent="0.25">
      <c r="B32" s="106" t="s">
        <v>77</v>
      </c>
      <c r="C32" s="107" t="s">
        <v>14</v>
      </c>
      <c r="D32" s="104"/>
      <c r="E32" s="146">
        <f t="shared" si="7"/>
        <v>3</v>
      </c>
      <c r="F32" s="104"/>
      <c r="G32" s="199">
        <v>3</v>
      </c>
      <c r="H32" s="199"/>
      <c r="I32" s="146"/>
      <c r="J32" s="199">
        <v>3</v>
      </c>
      <c r="K32" s="32"/>
      <c r="L32" s="197"/>
      <c r="M32" s="198"/>
    </row>
    <row r="33" spans="2:13" s="4" customFormat="1" ht="19.149999999999999" customHeight="1" outlineLevel="1" collapsed="1" x14ac:dyDescent="0.25">
      <c r="B33" s="113" t="s">
        <v>77</v>
      </c>
      <c r="C33" s="150"/>
      <c r="D33" s="242">
        <f>SUM(D30:D32)</f>
        <v>1155</v>
      </c>
      <c r="E33" s="242">
        <f t="shared" ref="E33:M33" si="11">SUM(E30:E32)</f>
        <v>1181</v>
      </c>
      <c r="F33" s="242">
        <f t="shared" si="11"/>
        <v>1155</v>
      </c>
      <c r="G33" s="242">
        <f t="shared" si="11"/>
        <v>26</v>
      </c>
      <c r="H33" s="242">
        <f t="shared" si="11"/>
        <v>421</v>
      </c>
      <c r="I33" s="242">
        <f>SUM(I30:I32)/2</f>
        <v>36.480271447600536</v>
      </c>
      <c r="J33" s="242">
        <f t="shared" si="11"/>
        <v>429</v>
      </c>
      <c r="K33" s="242">
        <f>SUM(K30:K32)/2</f>
        <v>36.16809658894347</v>
      </c>
      <c r="L33" s="242">
        <f t="shared" si="11"/>
        <v>50</v>
      </c>
      <c r="M33" s="246">
        <f t="shared" si="11"/>
        <v>128</v>
      </c>
    </row>
    <row r="34" spans="2:13" s="4" customFormat="1" ht="19.149999999999999" hidden="1" customHeight="1" outlineLevel="2" x14ac:dyDescent="0.25">
      <c r="B34" s="111" t="s">
        <v>78</v>
      </c>
      <c r="C34" s="112">
        <v>1</v>
      </c>
      <c r="D34" s="108">
        <v>550</v>
      </c>
      <c r="E34" s="146">
        <f>F34+G34</f>
        <v>550</v>
      </c>
      <c r="F34" s="108">
        <v>550</v>
      </c>
      <c r="G34" s="199">
        <v>0</v>
      </c>
      <c r="H34" s="199">
        <v>421</v>
      </c>
      <c r="I34" s="146">
        <v>76.545454545454547</v>
      </c>
      <c r="J34" s="199">
        <v>411</v>
      </c>
      <c r="K34" s="32">
        <f>(J34/E34)*100</f>
        <v>74.727272727272734</v>
      </c>
      <c r="L34" s="197">
        <v>45</v>
      </c>
      <c r="M34" s="198">
        <v>20</v>
      </c>
    </row>
    <row r="35" spans="2:13" s="4" customFormat="1" ht="19.149999999999999" hidden="1" customHeight="1" outlineLevel="2" x14ac:dyDescent="0.25">
      <c r="B35" s="111" t="s">
        <v>78</v>
      </c>
      <c r="C35" s="112">
        <v>2</v>
      </c>
      <c r="D35" s="108">
        <v>566</v>
      </c>
      <c r="E35" s="146">
        <f t="shared" ref="E35:E41" si="12">F35+G35</f>
        <v>566</v>
      </c>
      <c r="F35" s="108">
        <v>566</v>
      </c>
      <c r="G35" s="199">
        <v>0</v>
      </c>
      <c r="H35" s="199">
        <v>302</v>
      </c>
      <c r="I35" s="146">
        <v>53.35689045936396</v>
      </c>
      <c r="J35" s="199">
        <v>302</v>
      </c>
      <c r="K35" s="32">
        <f t="shared" ref="K35:K40" si="13">(J35/E35)*100</f>
        <v>53.35689045936396</v>
      </c>
      <c r="L35" s="197">
        <v>0</v>
      </c>
      <c r="M35" s="198">
        <v>0</v>
      </c>
    </row>
    <row r="36" spans="2:13" s="4" customFormat="1" ht="19.149999999999999" hidden="1" customHeight="1" outlineLevel="2" x14ac:dyDescent="0.25">
      <c r="B36" s="111" t="s">
        <v>78</v>
      </c>
      <c r="C36" s="112">
        <v>3</v>
      </c>
      <c r="D36" s="108">
        <v>549</v>
      </c>
      <c r="E36" s="146">
        <f t="shared" si="12"/>
        <v>549</v>
      </c>
      <c r="F36" s="108">
        <v>549</v>
      </c>
      <c r="G36" s="199">
        <v>0</v>
      </c>
      <c r="H36" s="199">
        <v>350</v>
      </c>
      <c r="I36" s="146">
        <v>63.752276867030965</v>
      </c>
      <c r="J36" s="199">
        <v>350</v>
      </c>
      <c r="K36" s="32">
        <f t="shared" si="13"/>
        <v>63.752276867030965</v>
      </c>
      <c r="L36" s="197">
        <v>0</v>
      </c>
      <c r="M36" s="198">
        <v>0</v>
      </c>
    </row>
    <row r="37" spans="2:13" s="4" customFormat="1" ht="19.149999999999999" hidden="1" customHeight="1" outlineLevel="2" x14ac:dyDescent="0.25">
      <c r="B37" s="111" t="s">
        <v>78</v>
      </c>
      <c r="C37" s="112">
        <v>4</v>
      </c>
      <c r="D37" s="108">
        <v>520</v>
      </c>
      <c r="E37" s="146">
        <f t="shared" si="12"/>
        <v>530</v>
      </c>
      <c r="F37" s="108">
        <v>520</v>
      </c>
      <c r="G37" s="114">
        <v>10</v>
      </c>
      <c r="H37" s="114">
        <v>387</v>
      </c>
      <c r="I37" s="107">
        <v>74.42307692307692</v>
      </c>
      <c r="J37" s="114">
        <v>360</v>
      </c>
      <c r="K37" s="32">
        <f t="shared" si="13"/>
        <v>67.924528301886795</v>
      </c>
      <c r="L37" s="201">
        <v>0</v>
      </c>
      <c r="M37" s="116">
        <v>130</v>
      </c>
    </row>
    <row r="38" spans="2:13" s="4" customFormat="1" ht="19.149999999999999" hidden="1" customHeight="1" outlineLevel="2" x14ac:dyDescent="0.25">
      <c r="B38" s="111" t="s">
        <v>78</v>
      </c>
      <c r="C38" s="112">
        <v>5</v>
      </c>
      <c r="D38" s="108">
        <v>540</v>
      </c>
      <c r="E38" s="146">
        <f t="shared" si="12"/>
        <v>560</v>
      </c>
      <c r="F38" s="108">
        <v>540</v>
      </c>
      <c r="G38" s="114">
        <v>20</v>
      </c>
      <c r="H38" s="114">
        <v>540</v>
      </c>
      <c r="I38" s="107">
        <v>100</v>
      </c>
      <c r="J38" s="114">
        <v>560</v>
      </c>
      <c r="K38" s="32">
        <f t="shared" si="13"/>
        <v>100</v>
      </c>
      <c r="L38" s="201">
        <v>0</v>
      </c>
      <c r="M38" s="116">
        <v>0</v>
      </c>
    </row>
    <row r="39" spans="2:13" s="4" customFormat="1" ht="19.149999999999999" hidden="1" customHeight="1" outlineLevel="2" x14ac:dyDescent="0.25">
      <c r="B39" s="111" t="s">
        <v>78</v>
      </c>
      <c r="C39" s="112">
        <v>6</v>
      </c>
      <c r="D39" s="108">
        <v>477</v>
      </c>
      <c r="E39" s="146">
        <f t="shared" si="12"/>
        <v>510</v>
      </c>
      <c r="F39" s="108">
        <v>477</v>
      </c>
      <c r="G39" s="114">
        <v>33</v>
      </c>
      <c r="H39" s="114">
        <v>238</v>
      </c>
      <c r="I39" s="107">
        <v>49.895178197064986</v>
      </c>
      <c r="J39" s="114">
        <v>271</v>
      </c>
      <c r="K39" s="32">
        <f t="shared" si="13"/>
        <v>53.137254901960787</v>
      </c>
      <c r="L39" s="201">
        <v>0</v>
      </c>
      <c r="M39" s="116">
        <v>86</v>
      </c>
    </row>
    <row r="40" spans="2:13" s="4" customFormat="1" ht="19.149999999999999" hidden="1" customHeight="1" outlineLevel="2" x14ac:dyDescent="0.25">
      <c r="B40" s="111" t="s">
        <v>78</v>
      </c>
      <c r="C40" s="112">
        <v>7</v>
      </c>
      <c r="D40" s="108">
        <v>559</v>
      </c>
      <c r="E40" s="146">
        <f t="shared" si="12"/>
        <v>559</v>
      </c>
      <c r="F40" s="108">
        <v>559</v>
      </c>
      <c r="G40" s="199">
        <v>0</v>
      </c>
      <c r="H40" s="199">
        <v>515</v>
      </c>
      <c r="I40" s="146">
        <v>92.128801431127016</v>
      </c>
      <c r="J40" s="199">
        <v>515</v>
      </c>
      <c r="K40" s="32">
        <f t="shared" si="13"/>
        <v>92.128801431127016</v>
      </c>
      <c r="L40" s="197">
        <v>0</v>
      </c>
      <c r="M40" s="198">
        <v>515</v>
      </c>
    </row>
    <row r="41" spans="2:13" s="4" customFormat="1" ht="19.149999999999999" hidden="1" customHeight="1" outlineLevel="2" x14ac:dyDescent="0.25">
      <c r="B41" s="111" t="s">
        <v>78</v>
      </c>
      <c r="C41" s="112" t="s">
        <v>14</v>
      </c>
      <c r="D41" s="104"/>
      <c r="E41" s="146">
        <f t="shared" si="12"/>
        <v>8</v>
      </c>
      <c r="F41" s="104"/>
      <c r="G41" s="199">
        <v>8</v>
      </c>
      <c r="H41" s="199"/>
      <c r="I41" s="146"/>
      <c r="J41" s="199">
        <v>8</v>
      </c>
      <c r="K41" s="32"/>
      <c r="L41" s="197"/>
      <c r="M41" s="198"/>
    </row>
    <row r="42" spans="2:13" s="4" customFormat="1" ht="19.149999999999999" customHeight="1" outlineLevel="1" collapsed="1" x14ac:dyDescent="0.25">
      <c r="B42" s="113" t="s">
        <v>78</v>
      </c>
      <c r="C42" s="150"/>
      <c r="D42" s="242">
        <f>SUM(D34:D41)</f>
        <v>3761</v>
      </c>
      <c r="E42" s="242">
        <f t="shared" ref="E42:M42" si="14">SUM(E34:E41)</f>
        <v>3832</v>
      </c>
      <c r="F42" s="242">
        <f t="shared" si="14"/>
        <v>3761</v>
      </c>
      <c r="G42" s="242">
        <f t="shared" si="14"/>
        <v>71</v>
      </c>
      <c r="H42" s="242">
        <f t="shared" si="14"/>
        <v>2753</v>
      </c>
      <c r="I42" s="242">
        <f>SUM(I34:I41)/7</f>
        <v>72.87166834615978</v>
      </c>
      <c r="J42" s="242">
        <f t="shared" si="14"/>
        <v>2777</v>
      </c>
      <c r="K42" s="242">
        <f>SUM(K34:K41)/7</f>
        <v>72.146717812663169</v>
      </c>
      <c r="L42" s="242">
        <f t="shared" si="14"/>
        <v>45</v>
      </c>
      <c r="M42" s="246">
        <f t="shared" si="14"/>
        <v>751</v>
      </c>
    </row>
    <row r="43" spans="2:13" ht="19.149999999999999" hidden="1" customHeight="1" outlineLevel="2" x14ac:dyDescent="0.25">
      <c r="B43" s="111" t="s">
        <v>79</v>
      </c>
      <c r="C43" s="112">
        <v>1</v>
      </c>
      <c r="D43" s="108">
        <v>504</v>
      </c>
      <c r="E43" s="107">
        <f>F43+G43</f>
        <v>513</v>
      </c>
      <c r="F43" s="108">
        <v>504</v>
      </c>
      <c r="G43" s="114">
        <v>9</v>
      </c>
      <c r="H43" s="114">
        <v>504</v>
      </c>
      <c r="I43" s="107">
        <f>(H43/F43)*100</f>
        <v>100</v>
      </c>
      <c r="J43" s="114">
        <v>505</v>
      </c>
      <c r="K43" s="32">
        <f>(J43/E43)*100</f>
        <v>98.44054580896686</v>
      </c>
      <c r="L43" s="201">
        <v>0</v>
      </c>
      <c r="M43" s="116">
        <v>0</v>
      </c>
    </row>
    <row r="44" spans="2:13" ht="19.149999999999999" hidden="1" customHeight="1" outlineLevel="2" x14ac:dyDescent="0.25">
      <c r="B44" s="111" t="s">
        <v>79</v>
      </c>
      <c r="C44" s="112">
        <v>2</v>
      </c>
      <c r="D44" s="108">
        <v>446</v>
      </c>
      <c r="E44" s="107">
        <f t="shared" ref="E44:E45" si="15">F44+G44</f>
        <v>517</v>
      </c>
      <c r="F44" s="108">
        <v>446</v>
      </c>
      <c r="G44" s="199">
        <v>71</v>
      </c>
      <c r="H44" s="199">
        <v>406</v>
      </c>
      <c r="I44" s="146">
        <f>(H44/F44)*100</f>
        <v>91.031390134529147</v>
      </c>
      <c r="J44" s="199">
        <v>147</v>
      </c>
      <c r="K44" s="32">
        <f>(J44/E44)*100</f>
        <v>28.433268858800776</v>
      </c>
      <c r="L44" s="197">
        <v>0</v>
      </c>
      <c r="M44" s="198">
        <v>0</v>
      </c>
    </row>
    <row r="45" spans="2:13" ht="19.149999999999999" hidden="1" customHeight="1" outlineLevel="2" x14ac:dyDescent="0.25">
      <c r="B45" s="111" t="s">
        <v>79</v>
      </c>
      <c r="C45" s="112" t="s">
        <v>14</v>
      </c>
      <c r="D45" s="104"/>
      <c r="E45" s="107">
        <f t="shared" si="15"/>
        <v>6</v>
      </c>
      <c r="F45" s="104"/>
      <c r="G45" s="199">
        <v>6</v>
      </c>
      <c r="H45" s="199"/>
      <c r="I45" s="146"/>
      <c r="J45" s="199">
        <v>6</v>
      </c>
      <c r="K45" s="32"/>
      <c r="L45" s="197"/>
      <c r="M45" s="198"/>
    </row>
    <row r="46" spans="2:13" ht="19.149999999999999" customHeight="1" outlineLevel="1" collapsed="1" x14ac:dyDescent="0.25">
      <c r="B46" s="113" t="s">
        <v>79</v>
      </c>
      <c r="C46" s="150"/>
      <c r="D46" s="242">
        <f>SUM(D43:D45)</f>
        <v>950</v>
      </c>
      <c r="E46" s="242">
        <f t="shared" ref="E46:M46" si="16">SUM(E43:E45)</f>
        <v>1036</v>
      </c>
      <c r="F46" s="242">
        <f t="shared" si="16"/>
        <v>950</v>
      </c>
      <c r="G46" s="242">
        <f t="shared" si="16"/>
        <v>86</v>
      </c>
      <c r="H46" s="242">
        <f t="shared" si="16"/>
        <v>910</v>
      </c>
      <c r="I46" s="242">
        <f>SUM(I43:I45)/2</f>
        <v>95.515695067264573</v>
      </c>
      <c r="J46" s="242">
        <f t="shared" si="16"/>
        <v>658</v>
      </c>
      <c r="K46" s="242">
        <f>SUM(K43:K45)/2</f>
        <v>63.436907333883816</v>
      </c>
      <c r="L46" s="242">
        <f t="shared" si="16"/>
        <v>0</v>
      </c>
      <c r="M46" s="246">
        <f t="shared" si="16"/>
        <v>0</v>
      </c>
    </row>
    <row r="47" spans="2:13" ht="19.149999999999999" hidden="1" customHeight="1" outlineLevel="2" x14ac:dyDescent="0.25">
      <c r="B47" s="111" t="s">
        <v>80</v>
      </c>
      <c r="C47" s="112">
        <v>1</v>
      </c>
      <c r="D47" s="108">
        <v>437</v>
      </c>
      <c r="E47" s="146">
        <f>F47+G47</f>
        <v>452</v>
      </c>
      <c r="F47" s="108">
        <v>437</v>
      </c>
      <c r="G47" s="199">
        <v>15</v>
      </c>
      <c r="H47" s="199">
        <v>100</v>
      </c>
      <c r="I47" s="146">
        <f>(H47/F47)*100</f>
        <v>22.883295194508012</v>
      </c>
      <c r="J47" s="199">
        <v>72</v>
      </c>
      <c r="K47" s="32">
        <f>(J47/E47)*100</f>
        <v>15.929203539823009</v>
      </c>
      <c r="L47" s="197">
        <v>40</v>
      </c>
      <c r="M47" s="198">
        <v>83</v>
      </c>
    </row>
    <row r="48" spans="2:13" ht="19.149999999999999" hidden="1" customHeight="1" outlineLevel="2" x14ac:dyDescent="0.25">
      <c r="B48" s="111" t="s">
        <v>80</v>
      </c>
      <c r="C48" s="112">
        <v>2</v>
      </c>
      <c r="D48" s="108">
        <v>460</v>
      </c>
      <c r="E48" s="146">
        <f t="shared" ref="E48:E59" si="17">F48+G48</f>
        <v>460</v>
      </c>
      <c r="F48" s="108">
        <v>460</v>
      </c>
      <c r="G48" s="199">
        <v>0</v>
      </c>
      <c r="H48" s="199">
        <v>225</v>
      </c>
      <c r="I48" s="146">
        <f>(H48/F48)*100</f>
        <v>48.913043478260867</v>
      </c>
      <c r="J48" s="199">
        <v>225</v>
      </c>
      <c r="K48" s="32">
        <f t="shared" ref="K48:K59" si="18">(J48/E48)*100</f>
        <v>48.913043478260867</v>
      </c>
      <c r="L48" s="197">
        <v>0</v>
      </c>
      <c r="M48" s="198">
        <v>0</v>
      </c>
    </row>
    <row r="49" spans="2:13" ht="19.149999999999999" hidden="1" customHeight="1" outlineLevel="2" x14ac:dyDescent="0.25">
      <c r="B49" s="111" t="s">
        <v>80</v>
      </c>
      <c r="C49" s="112">
        <v>3</v>
      </c>
      <c r="D49" s="108">
        <v>440</v>
      </c>
      <c r="E49" s="146">
        <f t="shared" si="17"/>
        <v>449</v>
      </c>
      <c r="F49" s="108">
        <v>440</v>
      </c>
      <c r="G49" s="199">
        <v>9</v>
      </c>
      <c r="H49" s="199">
        <v>149</v>
      </c>
      <c r="I49" s="146">
        <f t="shared" ref="I49:I59" si="19">(H49/F49)*100</f>
        <v>33.86363636363636</v>
      </c>
      <c r="J49" s="199">
        <v>149</v>
      </c>
      <c r="K49" s="32">
        <f t="shared" si="18"/>
        <v>33.184855233853007</v>
      </c>
      <c r="L49" s="197">
        <v>45</v>
      </c>
      <c r="M49" s="198">
        <v>0</v>
      </c>
    </row>
    <row r="50" spans="2:13" ht="19.149999999999999" hidden="1" customHeight="1" outlineLevel="2" x14ac:dyDescent="0.25">
      <c r="B50" s="111" t="s">
        <v>80</v>
      </c>
      <c r="C50" s="112">
        <v>4</v>
      </c>
      <c r="D50" s="108">
        <v>486</v>
      </c>
      <c r="E50" s="146">
        <f t="shared" si="17"/>
        <v>495</v>
      </c>
      <c r="F50" s="108">
        <v>486</v>
      </c>
      <c r="G50" s="199">
        <v>9</v>
      </c>
      <c r="H50" s="199">
        <v>180</v>
      </c>
      <c r="I50" s="146">
        <f t="shared" si="19"/>
        <v>37.037037037037038</v>
      </c>
      <c r="J50" s="199">
        <v>175</v>
      </c>
      <c r="K50" s="32">
        <f t="shared" si="18"/>
        <v>35.353535353535356</v>
      </c>
      <c r="L50" s="197">
        <v>0</v>
      </c>
      <c r="M50" s="198">
        <v>0</v>
      </c>
    </row>
    <row r="51" spans="2:13" ht="19.149999999999999" hidden="1" customHeight="1" outlineLevel="2" x14ac:dyDescent="0.25">
      <c r="B51" s="111" t="s">
        <v>80</v>
      </c>
      <c r="C51" s="112">
        <v>5</v>
      </c>
      <c r="D51" s="108">
        <v>488</v>
      </c>
      <c r="E51" s="146">
        <f t="shared" si="17"/>
        <v>489</v>
      </c>
      <c r="F51" s="108">
        <v>488</v>
      </c>
      <c r="G51" s="199">
        <v>1</v>
      </c>
      <c r="H51" s="199">
        <v>123</v>
      </c>
      <c r="I51" s="146">
        <f t="shared" si="19"/>
        <v>25.204918032786882</v>
      </c>
      <c r="J51" s="199">
        <v>123</v>
      </c>
      <c r="K51" s="32">
        <f t="shared" si="18"/>
        <v>25.153374233128833</v>
      </c>
      <c r="L51" s="197">
        <v>0</v>
      </c>
      <c r="M51" s="198">
        <v>0</v>
      </c>
    </row>
    <row r="52" spans="2:13" ht="19.149999999999999" hidden="1" customHeight="1" outlineLevel="2" x14ac:dyDescent="0.25">
      <c r="B52" s="111" t="s">
        <v>80</v>
      </c>
      <c r="C52" s="112">
        <v>6</v>
      </c>
      <c r="D52" s="108">
        <v>495</v>
      </c>
      <c r="E52" s="146">
        <f t="shared" si="17"/>
        <v>495</v>
      </c>
      <c r="F52" s="108">
        <v>495</v>
      </c>
      <c r="G52" s="199">
        <v>0</v>
      </c>
      <c r="H52" s="199">
        <v>159</v>
      </c>
      <c r="I52" s="146">
        <f t="shared" si="19"/>
        <v>32.121212121212125</v>
      </c>
      <c r="J52" s="199">
        <v>148</v>
      </c>
      <c r="K52" s="32">
        <f t="shared" si="18"/>
        <v>29.898989898989896</v>
      </c>
      <c r="L52" s="197">
        <v>0</v>
      </c>
      <c r="M52" s="198">
        <v>148</v>
      </c>
    </row>
    <row r="53" spans="2:13" ht="19.149999999999999" hidden="1" customHeight="1" outlineLevel="2" x14ac:dyDescent="0.25">
      <c r="B53" s="111" t="s">
        <v>80</v>
      </c>
      <c r="C53" s="112">
        <v>7</v>
      </c>
      <c r="D53" s="108">
        <v>510</v>
      </c>
      <c r="E53" s="146">
        <f t="shared" si="17"/>
        <v>533</v>
      </c>
      <c r="F53" s="108">
        <v>510</v>
      </c>
      <c r="G53" s="199">
        <v>23</v>
      </c>
      <c r="H53" s="199">
        <v>134</v>
      </c>
      <c r="I53" s="146">
        <f t="shared" si="19"/>
        <v>26.274509803921571</v>
      </c>
      <c r="J53" s="199">
        <v>157</v>
      </c>
      <c r="K53" s="32">
        <f t="shared" si="18"/>
        <v>29.455909943714818</v>
      </c>
      <c r="L53" s="197">
        <v>100</v>
      </c>
      <c r="M53" s="198">
        <v>0</v>
      </c>
    </row>
    <row r="54" spans="2:13" ht="19.149999999999999" hidden="1" customHeight="1" outlineLevel="2" x14ac:dyDescent="0.25">
      <c r="B54" s="111" t="s">
        <v>80</v>
      </c>
      <c r="C54" s="112">
        <v>8</v>
      </c>
      <c r="D54" s="108">
        <v>505</v>
      </c>
      <c r="E54" s="146">
        <f t="shared" si="17"/>
        <v>516</v>
      </c>
      <c r="F54" s="108">
        <v>505</v>
      </c>
      <c r="G54" s="199">
        <v>11</v>
      </c>
      <c r="H54" s="199">
        <v>153</v>
      </c>
      <c r="I54" s="146">
        <f t="shared" si="19"/>
        <v>30.297029702970296</v>
      </c>
      <c r="J54" s="199">
        <v>164</v>
      </c>
      <c r="K54" s="32">
        <f t="shared" si="18"/>
        <v>31.782945736434108</v>
      </c>
      <c r="L54" s="197">
        <v>30</v>
      </c>
      <c r="M54" s="198">
        <v>20</v>
      </c>
    </row>
    <row r="55" spans="2:13" ht="19.149999999999999" hidden="1" customHeight="1" outlineLevel="2" x14ac:dyDescent="0.25">
      <c r="B55" s="111" t="s">
        <v>80</v>
      </c>
      <c r="C55" s="112">
        <v>9</v>
      </c>
      <c r="D55" s="108">
        <v>525</v>
      </c>
      <c r="E55" s="146">
        <f t="shared" si="17"/>
        <v>525</v>
      </c>
      <c r="F55" s="108">
        <v>525</v>
      </c>
      <c r="G55" s="199">
        <v>0</v>
      </c>
      <c r="H55" s="199">
        <v>368</v>
      </c>
      <c r="I55" s="146">
        <f t="shared" si="19"/>
        <v>70.095238095238102</v>
      </c>
      <c r="J55" s="199">
        <v>368</v>
      </c>
      <c r="K55" s="32">
        <f t="shared" si="18"/>
        <v>70.095238095238102</v>
      </c>
      <c r="L55" s="197">
        <v>0</v>
      </c>
      <c r="M55" s="198">
        <v>0</v>
      </c>
    </row>
    <row r="56" spans="2:13" ht="19.149999999999999" hidden="1" customHeight="1" outlineLevel="2" x14ac:dyDescent="0.25">
      <c r="B56" s="111" t="s">
        <v>80</v>
      </c>
      <c r="C56" s="112">
        <v>10</v>
      </c>
      <c r="D56" s="108">
        <v>487</v>
      </c>
      <c r="E56" s="146">
        <f t="shared" si="17"/>
        <v>497</v>
      </c>
      <c r="F56" s="108">
        <v>487</v>
      </c>
      <c r="G56" s="199">
        <v>10</v>
      </c>
      <c r="H56" s="199">
        <v>241</v>
      </c>
      <c r="I56" s="146">
        <f t="shared" si="19"/>
        <v>49.486652977412732</v>
      </c>
      <c r="J56" s="199">
        <v>251</v>
      </c>
      <c r="K56" s="32">
        <f t="shared" si="18"/>
        <v>50.503018108651908</v>
      </c>
      <c r="L56" s="197">
        <v>0</v>
      </c>
      <c r="M56" s="198">
        <v>0</v>
      </c>
    </row>
    <row r="57" spans="2:13" ht="19.149999999999999" hidden="1" customHeight="1" outlineLevel="2" x14ac:dyDescent="0.25">
      <c r="B57" s="111" t="s">
        <v>80</v>
      </c>
      <c r="C57" s="112">
        <v>11</v>
      </c>
      <c r="D57" s="108">
        <v>439</v>
      </c>
      <c r="E57" s="146">
        <f t="shared" si="17"/>
        <v>449</v>
      </c>
      <c r="F57" s="108">
        <v>439</v>
      </c>
      <c r="G57" s="199">
        <v>10</v>
      </c>
      <c r="H57" s="199">
        <v>193</v>
      </c>
      <c r="I57" s="146">
        <f t="shared" si="19"/>
        <v>43.96355353075171</v>
      </c>
      <c r="J57" s="199">
        <v>203</v>
      </c>
      <c r="K57" s="32">
        <f t="shared" si="18"/>
        <v>45.211581291759465</v>
      </c>
      <c r="L57" s="197">
        <v>0</v>
      </c>
      <c r="M57" s="198">
        <v>0</v>
      </c>
    </row>
    <row r="58" spans="2:13" ht="19.149999999999999" hidden="1" customHeight="1" outlineLevel="2" x14ac:dyDescent="0.25">
      <c r="B58" s="111" t="s">
        <v>80</v>
      </c>
      <c r="C58" s="112">
        <v>12</v>
      </c>
      <c r="D58" s="108">
        <v>523</v>
      </c>
      <c r="E58" s="146">
        <f t="shared" si="17"/>
        <v>523</v>
      </c>
      <c r="F58" s="108">
        <v>523</v>
      </c>
      <c r="G58" s="199">
        <v>0</v>
      </c>
      <c r="H58" s="199">
        <v>424</v>
      </c>
      <c r="I58" s="146">
        <f t="shared" si="19"/>
        <v>81.070745697896754</v>
      </c>
      <c r="J58" s="199">
        <v>424</v>
      </c>
      <c r="K58" s="32">
        <f t="shared" si="18"/>
        <v>81.070745697896754</v>
      </c>
      <c r="L58" s="197">
        <v>0</v>
      </c>
      <c r="M58" s="198">
        <v>169</v>
      </c>
    </row>
    <row r="59" spans="2:13" ht="19.149999999999999" hidden="1" customHeight="1" outlineLevel="2" x14ac:dyDescent="0.25">
      <c r="B59" s="111" t="s">
        <v>80</v>
      </c>
      <c r="C59" s="112">
        <v>13</v>
      </c>
      <c r="D59" s="108">
        <v>508</v>
      </c>
      <c r="E59" s="146">
        <f t="shared" si="17"/>
        <v>508</v>
      </c>
      <c r="F59" s="108">
        <v>508</v>
      </c>
      <c r="G59" s="199">
        <v>0</v>
      </c>
      <c r="H59" s="199">
        <v>255</v>
      </c>
      <c r="I59" s="146">
        <f t="shared" si="19"/>
        <v>50.196850393700785</v>
      </c>
      <c r="J59" s="199">
        <v>255</v>
      </c>
      <c r="K59" s="32">
        <f t="shared" si="18"/>
        <v>50.196850393700785</v>
      </c>
      <c r="L59" s="197">
        <v>0</v>
      </c>
      <c r="M59" s="198">
        <v>0</v>
      </c>
    </row>
    <row r="60" spans="2:13" ht="19.149999999999999" hidden="1" customHeight="1" outlineLevel="2" x14ac:dyDescent="0.25">
      <c r="B60" s="111" t="s">
        <v>80</v>
      </c>
      <c r="C60" s="112" t="s">
        <v>14</v>
      </c>
      <c r="D60" s="104"/>
      <c r="E60" s="146"/>
      <c r="F60" s="104"/>
      <c r="G60" s="199"/>
      <c r="H60" s="199"/>
      <c r="I60" s="146"/>
      <c r="J60" s="199"/>
      <c r="K60" s="32"/>
      <c r="L60" s="197"/>
      <c r="M60" s="198"/>
    </row>
    <row r="61" spans="2:13" ht="19.149999999999999" customHeight="1" outlineLevel="1" collapsed="1" x14ac:dyDescent="0.25">
      <c r="B61" s="113" t="s">
        <v>80</v>
      </c>
      <c r="C61" s="150"/>
      <c r="D61" s="242">
        <f>SUM(D47:D60)</f>
        <v>6303</v>
      </c>
      <c r="E61" s="242">
        <f t="shared" ref="E61:M61" si="20">SUM(E47:E60)</f>
        <v>6391</v>
      </c>
      <c r="F61" s="242">
        <f t="shared" si="20"/>
        <v>6303</v>
      </c>
      <c r="G61" s="242">
        <f t="shared" si="20"/>
        <v>88</v>
      </c>
      <c r="H61" s="242">
        <f t="shared" si="20"/>
        <v>2704</v>
      </c>
      <c r="I61" s="242">
        <f>SUM(I47:I60)/13</f>
        <v>42.415978648410253</v>
      </c>
      <c r="J61" s="242">
        <f t="shared" si="20"/>
        <v>2714</v>
      </c>
      <c r="K61" s="242">
        <f>SUM(K47:K60)/13</f>
        <v>42.057637769614381</v>
      </c>
      <c r="L61" s="242">
        <f t="shared" si="20"/>
        <v>215</v>
      </c>
      <c r="M61" s="246">
        <f t="shared" si="20"/>
        <v>420</v>
      </c>
    </row>
    <row r="62" spans="2:13" ht="19.149999999999999" hidden="1" customHeight="1" outlineLevel="2" x14ac:dyDescent="0.25">
      <c r="B62" s="111" t="s">
        <v>81</v>
      </c>
      <c r="C62" s="112">
        <v>1</v>
      </c>
      <c r="D62" s="108">
        <v>550</v>
      </c>
      <c r="E62" s="146">
        <f>F62+G62</f>
        <v>550</v>
      </c>
      <c r="F62" s="108">
        <v>550</v>
      </c>
      <c r="G62" s="199">
        <v>0</v>
      </c>
      <c r="H62" s="199">
        <v>506</v>
      </c>
      <c r="I62" s="146">
        <f>(H62/F62)*100</f>
        <v>92</v>
      </c>
      <c r="J62" s="199">
        <v>467</v>
      </c>
      <c r="K62" s="32">
        <f>(J62/E62)*100</f>
        <v>84.909090909090907</v>
      </c>
      <c r="L62" s="197">
        <v>240</v>
      </c>
      <c r="M62" s="198">
        <v>322</v>
      </c>
    </row>
    <row r="63" spans="2:13" ht="19.149999999999999" hidden="1" customHeight="1" outlineLevel="2" x14ac:dyDescent="0.25">
      <c r="B63" s="111" t="s">
        <v>81</v>
      </c>
      <c r="C63" s="112">
        <v>2</v>
      </c>
      <c r="D63" s="108">
        <v>578</v>
      </c>
      <c r="E63" s="146">
        <f t="shared" ref="E63:E71" si="21">F63+G63</f>
        <v>592</v>
      </c>
      <c r="F63" s="108">
        <v>578</v>
      </c>
      <c r="G63" s="199">
        <v>14</v>
      </c>
      <c r="H63" s="199">
        <v>375</v>
      </c>
      <c r="I63" s="146">
        <f>(H63/F63)*100</f>
        <v>64.878892733564015</v>
      </c>
      <c r="J63" s="199">
        <v>100</v>
      </c>
      <c r="K63" s="32">
        <f t="shared" ref="K63:K70" si="22">(J63/E63)*100</f>
        <v>16.891891891891891</v>
      </c>
      <c r="L63" s="197">
        <v>0</v>
      </c>
      <c r="M63" s="198">
        <v>152</v>
      </c>
    </row>
    <row r="64" spans="2:13" ht="19.149999999999999" hidden="1" customHeight="1" outlineLevel="2" x14ac:dyDescent="0.25">
      <c r="B64" s="111" t="s">
        <v>81</v>
      </c>
      <c r="C64" s="112">
        <v>3</v>
      </c>
      <c r="D64" s="108">
        <v>525</v>
      </c>
      <c r="E64" s="146">
        <f t="shared" si="21"/>
        <v>570</v>
      </c>
      <c r="F64" s="108">
        <v>525</v>
      </c>
      <c r="G64" s="199">
        <v>45</v>
      </c>
      <c r="H64" s="199">
        <v>255</v>
      </c>
      <c r="I64" s="146">
        <f t="shared" ref="I64:I70" si="23">(H64/F64)*100</f>
        <v>48.571428571428569</v>
      </c>
      <c r="J64" s="199">
        <v>350</v>
      </c>
      <c r="K64" s="32">
        <f t="shared" si="22"/>
        <v>61.403508771929829</v>
      </c>
      <c r="L64" s="197">
        <v>0</v>
      </c>
      <c r="M64" s="198">
        <v>0</v>
      </c>
    </row>
    <row r="65" spans="2:13" ht="19.149999999999999" hidden="1" customHeight="1" outlineLevel="2" x14ac:dyDescent="0.25">
      <c r="B65" s="111" t="s">
        <v>81</v>
      </c>
      <c r="C65" s="112">
        <v>4</v>
      </c>
      <c r="D65" s="108">
        <v>612</v>
      </c>
      <c r="E65" s="146">
        <f t="shared" si="21"/>
        <v>612</v>
      </c>
      <c r="F65" s="108">
        <v>612</v>
      </c>
      <c r="G65" s="199">
        <v>0</v>
      </c>
      <c r="H65" s="199">
        <v>107</v>
      </c>
      <c r="I65" s="146">
        <f t="shared" si="23"/>
        <v>17.483660130718953</v>
      </c>
      <c r="J65" s="199">
        <v>107</v>
      </c>
      <c r="K65" s="32">
        <f t="shared" si="22"/>
        <v>17.483660130718953</v>
      </c>
      <c r="L65" s="197">
        <v>0</v>
      </c>
      <c r="M65" s="198">
        <v>0</v>
      </c>
    </row>
    <row r="66" spans="2:13" ht="19.149999999999999" hidden="1" customHeight="1" outlineLevel="2" x14ac:dyDescent="0.25">
      <c r="B66" s="111" t="s">
        <v>81</v>
      </c>
      <c r="C66" s="112">
        <v>5</v>
      </c>
      <c r="D66" s="108">
        <v>603</v>
      </c>
      <c r="E66" s="146">
        <f t="shared" si="21"/>
        <v>603</v>
      </c>
      <c r="F66" s="108">
        <v>603</v>
      </c>
      <c r="G66" s="199">
        <v>0</v>
      </c>
      <c r="H66" s="199">
        <v>463</v>
      </c>
      <c r="I66" s="146">
        <f t="shared" si="23"/>
        <v>76.782752902155877</v>
      </c>
      <c r="J66" s="199">
        <v>429</v>
      </c>
      <c r="K66" s="32">
        <f t="shared" si="22"/>
        <v>71.144278606965173</v>
      </c>
      <c r="L66" s="197">
        <v>0</v>
      </c>
      <c r="M66" s="198">
        <v>35</v>
      </c>
    </row>
    <row r="67" spans="2:13" ht="19.149999999999999" hidden="1" customHeight="1" outlineLevel="2" x14ac:dyDescent="0.25">
      <c r="B67" s="111" t="s">
        <v>81</v>
      </c>
      <c r="C67" s="112">
        <v>6</v>
      </c>
      <c r="D67" s="108">
        <v>643</v>
      </c>
      <c r="E67" s="146">
        <f t="shared" si="21"/>
        <v>651</v>
      </c>
      <c r="F67" s="108">
        <v>643</v>
      </c>
      <c r="G67" s="199">
        <v>8</v>
      </c>
      <c r="H67" s="199">
        <v>352</v>
      </c>
      <c r="I67" s="146">
        <f t="shared" si="23"/>
        <v>54.743390357698289</v>
      </c>
      <c r="J67" s="199">
        <v>352</v>
      </c>
      <c r="K67" s="32">
        <f t="shared" si="22"/>
        <v>54.070660522273428</v>
      </c>
      <c r="L67" s="197">
        <v>0</v>
      </c>
      <c r="M67" s="198">
        <v>0</v>
      </c>
    </row>
    <row r="68" spans="2:13" ht="19.149999999999999" hidden="1" customHeight="1" outlineLevel="2" x14ac:dyDescent="0.25">
      <c r="B68" s="111" t="s">
        <v>81</v>
      </c>
      <c r="C68" s="112">
        <v>7</v>
      </c>
      <c r="D68" s="108">
        <v>655</v>
      </c>
      <c r="E68" s="146">
        <f t="shared" si="21"/>
        <v>655</v>
      </c>
      <c r="F68" s="108">
        <v>655</v>
      </c>
      <c r="G68" s="199">
        <v>0</v>
      </c>
      <c r="H68" s="199">
        <v>467</v>
      </c>
      <c r="I68" s="146">
        <f t="shared" si="23"/>
        <v>71.297709923664115</v>
      </c>
      <c r="J68" s="199">
        <v>467</v>
      </c>
      <c r="K68" s="32">
        <f t="shared" si="22"/>
        <v>71.297709923664115</v>
      </c>
      <c r="L68" s="197">
        <v>45</v>
      </c>
      <c r="M68" s="198">
        <v>0</v>
      </c>
    </row>
    <row r="69" spans="2:13" ht="19.149999999999999" hidden="1" customHeight="1" outlineLevel="2" x14ac:dyDescent="0.25">
      <c r="B69" s="111" t="s">
        <v>81</v>
      </c>
      <c r="C69" s="112">
        <v>8</v>
      </c>
      <c r="D69" s="108">
        <v>600</v>
      </c>
      <c r="E69" s="146">
        <f t="shared" si="21"/>
        <v>626</v>
      </c>
      <c r="F69" s="108">
        <v>600</v>
      </c>
      <c r="G69" s="199">
        <v>26</v>
      </c>
      <c r="H69" s="199">
        <v>586</v>
      </c>
      <c r="I69" s="146">
        <f t="shared" si="23"/>
        <v>97.666666666666671</v>
      </c>
      <c r="J69" s="199">
        <v>600</v>
      </c>
      <c r="K69" s="32">
        <f t="shared" si="22"/>
        <v>95.846645367412137</v>
      </c>
      <c r="L69" s="197">
        <v>325</v>
      </c>
      <c r="M69" s="198">
        <v>0</v>
      </c>
    </row>
    <row r="70" spans="2:13" ht="19.149999999999999" hidden="1" customHeight="1" outlineLevel="2" x14ac:dyDescent="0.25">
      <c r="B70" s="111" t="s">
        <v>81</v>
      </c>
      <c r="C70" s="112">
        <v>9</v>
      </c>
      <c r="D70" s="108">
        <v>531</v>
      </c>
      <c r="E70" s="146">
        <f t="shared" si="21"/>
        <v>533</v>
      </c>
      <c r="F70" s="108">
        <v>531</v>
      </c>
      <c r="G70" s="199">
        <v>2</v>
      </c>
      <c r="H70" s="199">
        <v>225</v>
      </c>
      <c r="I70" s="146">
        <f t="shared" si="23"/>
        <v>42.372881355932201</v>
      </c>
      <c r="J70" s="199">
        <v>225</v>
      </c>
      <c r="K70" s="32">
        <f t="shared" si="22"/>
        <v>42.213883677298313</v>
      </c>
      <c r="L70" s="197">
        <v>15</v>
      </c>
      <c r="M70" s="198">
        <v>45</v>
      </c>
    </row>
    <row r="71" spans="2:13" ht="19.149999999999999" hidden="1" customHeight="1" outlineLevel="2" x14ac:dyDescent="0.25">
      <c r="B71" s="111" t="s">
        <v>81</v>
      </c>
      <c r="C71" s="112" t="s">
        <v>14</v>
      </c>
      <c r="D71" s="104"/>
      <c r="E71" s="146">
        <f t="shared" si="21"/>
        <v>10</v>
      </c>
      <c r="F71" s="104"/>
      <c r="G71" s="199">
        <v>10</v>
      </c>
      <c r="H71" s="199"/>
      <c r="I71" s="146"/>
      <c r="J71" s="199">
        <v>10</v>
      </c>
      <c r="K71" s="32"/>
      <c r="L71" s="197"/>
      <c r="M71" s="198"/>
    </row>
    <row r="72" spans="2:13" ht="19.149999999999999" customHeight="1" outlineLevel="1" collapsed="1" x14ac:dyDescent="0.25">
      <c r="B72" s="113" t="s">
        <v>81</v>
      </c>
      <c r="C72" s="150"/>
      <c r="D72" s="242">
        <f>SUM(D62:D71)</f>
        <v>5297</v>
      </c>
      <c r="E72" s="242">
        <f t="shared" ref="E72:M72" si="24">SUM(E62:E71)</f>
        <v>5402</v>
      </c>
      <c r="F72" s="242">
        <f t="shared" si="24"/>
        <v>5297</v>
      </c>
      <c r="G72" s="242">
        <f t="shared" si="24"/>
        <v>105</v>
      </c>
      <c r="H72" s="242">
        <f t="shared" si="24"/>
        <v>3336</v>
      </c>
      <c r="I72" s="242">
        <f>SUM(I62:I71)/9</f>
        <v>62.866375849092073</v>
      </c>
      <c r="J72" s="242">
        <f t="shared" si="24"/>
        <v>3107</v>
      </c>
      <c r="K72" s="242">
        <f>SUM(K62:K71)/9</f>
        <v>57.251258866804974</v>
      </c>
      <c r="L72" s="242">
        <f t="shared" si="24"/>
        <v>625</v>
      </c>
      <c r="M72" s="246">
        <f t="shared" si="24"/>
        <v>554</v>
      </c>
    </row>
    <row r="73" spans="2:13" ht="19.149999999999999" hidden="1" customHeight="1" outlineLevel="2" x14ac:dyDescent="0.25">
      <c r="B73" s="111" t="s">
        <v>82</v>
      </c>
      <c r="C73" s="112">
        <v>1</v>
      </c>
      <c r="D73" s="108">
        <v>526</v>
      </c>
      <c r="E73" s="146">
        <f>F73+G73</f>
        <v>526</v>
      </c>
      <c r="F73" s="108">
        <v>526</v>
      </c>
      <c r="G73" s="199">
        <v>0</v>
      </c>
      <c r="H73" s="199">
        <v>458</v>
      </c>
      <c r="I73" s="146">
        <f>(H73/F73)*100</f>
        <v>87.07224334600761</v>
      </c>
      <c r="J73" s="199">
        <v>458</v>
      </c>
      <c r="K73" s="32">
        <f>(J73/E73)*100</f>
        <v>87.07224334600761</v>
      </c>
      <c r="L73" s="197">
        <v>0</v>
      </c>
      <c r="M73" s="198">
        <v>0</v>
      </c>
    </row>
    <row r="74" spans="2:13" ht="19.149999999999999" hidden="1" customHeight="1" outlineLevel="2" x14ac:dyDescent="0.25">
      <c r="B74" s="111" t="s">
        <v>82</v>
      </c>
      <c r="C74" s="112">
        <v>2</v>
      </c>
      <c r="D74" s="108">
        <v>675</v>
      </c>
      <c r="E74" s="146">
        <f t="shared" ref="E74:E97" si="25">F74+G74</f>
        <v>675</v>
      </c>
      <c r="F74" s="108">
        <v>675</v>
      </c>
      <c r="G74" s="199">
        <v>0</v>
      </c>
      <c r="H74" s="199">
        <v>581</v>
      </c>
      <c r="I74" s="146">
        <f>(H74/F74)*100</f>
        <v>86.074074074074076</v>
      </c>
      <c r="J74" s="199">
        <v>581</v>
      </c>
      <c r="K74" s="32">
        <f t="shared" ref="K74:K96" si="26">(J74/E74)*100</f>
        <v>86.074074074074076</v>
      </c>
      <c r="L74" s="197">
        <v>0</v>
      </c>
      <c r="M74" s="198">
        <v>263</v>
      </c>
    </row>
    <row r="75" spans="2:13" ht="19.149999999999999" hidden="1" customHeight="1" outlineLevel="2" x14ac:dyDescent="0.25">
      <c r="B75" s="111" t="s">
        <v>82</v>
      </c>
      <c r="C75" s="112">
        <v>3</v>
      </c>
      <c r="D75" s="108">
        <v>689</v>
      </c>
      <c r="E75" s="146">
        <f t="shared" si="25"/>
        <v>692</v>
      </c>
      <c r="F75" s="108">
        <v>689</v>
      </c>
      <c r="G75" s="199">
        <v>3</v>
      </c>
      <c r="H75" s="199">
        <v>689</v>
      </c>
      <c r="I75" s="146">
        <f t="shared" ref="I75:I96" si="27">(H75/F75)*100</f>
        <v>100</v>
      </c>
      <c r="J75" s="199">
        <v>647</v>
      </c>
      <c r="K75" s="32">
        <f t="shared" si="26"/>
        <v>93.497109826589593</v>
      </c>
      <c r="L75" s="197">
        <v>50</v>
      </c>
      <c r="M75" s="198">
        <v>160</v>
      </c>
    </row>
    <row r="76" spans="2:13" ht="19.149999999999999" hidden="1" customHeight="1" outlineLevel="2" x14ac:dyDescent="0.25">
      <c r="B76" s="111" t="s">
        <v>82</v>
      </c>
      <c r="C76" s="112">
        <v>4</v>
      </c>
      <c r="D76" s="108">
        <v>463</v>
      </c>
      <c r="E76" s="146">
        <f t="shared" si="25"/>
        <v>520</v>
      </c>
      <c r="F76" s="108">
        <v>463</v>
      </c>
      <c r="G76" s="199">
        <v>57</v>
      </c>
      <c r="H76" s="199">
        <v>356</v>
      </c>
      <c r="I76" s="146">
        <f t="shared" si="27"/>
        <v>76.889848812095025</v>
      </c>
      <c r="J76" s="199">
        <v>413</v>
      </c>
      <c r="K76" s="32">
        <f t="shared" si="26"/>
        <v>79.42307692307692</v>
      </c>
      <c r="L76" s="197">
        <v>0</v>
      </c>
      <c r="M76" s="198">
        <v>0</v>
      </c>
    </row>
    <row r="77" spans="2:13" ht="19.149999999999999" hidden="1" customHeight="1" outlineLevel="2" x14ac:dyDescent="0.25">
      <c r="B77" s="111" t="s">
        <v>82</v>
      </c>
      <c r="C77" s="112">
        <v>5</v>
      </c>
      <c r="D77" s="108">
        <v>446</v>
      </c>
      <c r="E77" s="146">
        <f t="shared" si="25"/>
        <v>459</v>
      </c>
      <c r="F77" s="108">
        <v>446</v>
      </c>
      <c r="G77" s="199">
        <v>13</v>
      </c>
      <c r="H77" s="199">
        <v>397</v>
      </c>
      <c r="I77" s="146">
        <f t="shared" si="27"/>
        <v>89.013452914798208</v>
      </c>
      <c r="J77" s="199">
        <v>410</v>
      </c>
      <c r="K77" s="32">
        <f t="shared" si="26"/>
        <v>89.324618736383442</v>
      </c>
      <c r="L77" s="197">
        <v>0</v>
      </c>
      <c r="M77" s="198">
        <v>0</v>
      </c>
    </row>
    <row r="78" spans="2:13" ht="19.149999999999999" hidden="1" customHeight="1" outlineLevel="2" x14ac:dyDescent="0.25">
      <c r="B78" s="111" t="s">
        <v>82</v>
      </c>
      <c r="C78" s="112">
        <v>6</v>
      </c>
      <c r="D78" s="108">
        <v>555</v>
      </c>
      <c r="E78" s="146">
        <f t="shared" si="25"/>
        <v>567</v>
      </c>
      <c r="F78" s="108">
        <v>555</v>
      </c>
      <c r="G78" s="199">
        <v>12</v>
      </c>
      <c r="H78" s="199">
        <v>534</v>
      </c>
      <c r="I78" s="146">
        <f t="shared" si="27"/>
        <v>96.216216216216225</v>
      </c>
      <c r="J78" s="199">
        <v>546</v>
      </c>
      <c r="K78" s="32">
        <f t="shared" si="26"/>
        <v>96.296296296296291</v>
      </c>
      <c r="L78" s="197">
        <v>100</v>
      </c>
      <c r="M78" s="198">
        <v>0</v>
      </c>
    </row>
    <row r="79" spans="2:13" ht="19.149999999999999" hidden="1" customHeight="1" outlineLevel="2" x14ac:dyDescent="0.25">
      <c r="B79" s="111" t="s">
        <v>82</v>
      </c>
      <c r="C79" s="112">
        <v>7</v>
      </c>
      <c r="D79" s="108">
        <v>636</v>
      </c>
      <c r="E79" s="146">
        <f t="shared" si="25"/>
        <v>654</v>
      </c>
      <c r="F79" s="108">
        <v>636</v>
      </c>
      <c r="G79" s="199">
        <v>18</v>
      </c>
      <c r="H79" s="199">
        <v>636</v>
      </c>
      <c r="I79" s="146">
        <f t="shared" si="27"/>
        <v>100</v>
      </c>
      <c r="J79" s="199">
        <v>650</v>
      </c>
      <c r="K79" s="32">
        <f t="shared" si="26"/>
        <v>99.388379204892956</v>
      </c>
      <c r="L79" s="197">
        <v>0</v>
      </c>
      <c r="M79" s="198">
        <v>200</v>
      </c>
    </row>
    <row r="80" spans="2:13" ht="19.149999999999999" hidden="1" customHeight="1" outlineLevel="2" x14ac:dyDescent="0.25">
      <c r="B80" s="111" t="s">
        <v>82</v>
      </c>
      <c r="C80" s="112">
        <v>8</v>
      </c>
      <c r="D80" s="108">
        <v>481</v>
      </c>
      <c r="E80" s="146">
        <f t="shared" si="25"/>
        <v>494</v>
      </c>
      <c r="F80" s="108">
        <v>481</v>
      </c>
      <c r="G80" s="199">
        <v>13</v>
      </c>
      <c r="H80" s="199">
        <v>417</v>
      </c>
      <c r="I80" s="146">
        <f t="shared" si="27"/>
        <v>86.694386694386694</v>
      </c>
      <c r="J80" s="199">
        <v>398</v>
      </c>
      <c r="K80" s="32">
        <f t="shared" si="26"/>
        <v>80.566801619433207</v>
      </c>
      <c r="L80" s="197">
        <v>22</v>
      </c>
      <c r="M80" s="198">
        <v>180</v>
      </c>
    </row>
    <row r="81" spans="2:13" ht="19.149999999999999" hidden="1" customHeight="1" outlineLevel="2" x14ac:dyDescent="0.25">
      <c r="B81" s="111" t="s">
        <v>82</v>
      </c>
      <c r="C81" s="112">
        <v>9</v>
      </c>
      <c r="D81" s="108">
        <v>474</v>
      </c>
      <c r="E81" s="146">
        <f t="shared" si="25"/>
        <v>484</v>
      </c>
      <c r="F81" s="108">
        <v>474</v>
      </c>
      <c r="G81" s="199">
        <v>10</v>
      </c>
      <c r="H81" s="199">
        <v>474</v>
      </c>
      <c r="I81" s="146">
        <f t="shared" si="27"/>
        <v>100</v>
      </c>
      <c r="J81" s="199">
        <v>482</v>
      </c>
      <c r="K81" s="32">
        <f t="shared" si="26"/>
        <v>99.586776859504127</v>
      </c>
      <c r="L81" s="197">
        <v>0</v>
      </c>
      <c r="M81" s="198">
        <v>297</v>
      </c>
    </row>
    <row r="82" spans="2:13" ht="19.149999999999999" hidden="1" customHeight="1" outlineLevel="2" x14ac:dyDescent="0.25">
      <c r="B82" s="111" t="s">
        <v>82</v>
      </c>
      <c r="C82" s="112">
        <v>10</v>
      </c>
      <c r="D82" s="108">
        <v>555</v>
      </c>
      <c r="E82" s="146">
        <f t="shared" si="25"/>
        <v>582</v>
      </c>
      <c r="F82" s="108">
        <v>555</v>
      </c>
      <c r="G82" s="199">
        <v>27</v>
      </c>
      <c r="H82" s="199">
        <v>533</v>
      </c>
      <c r="I82" s="146">
        <f t="shared" si="27"/>
        <v>96.036036036036037</v>
      </c>
      <c r="J82" s="199">
        <v>560</v>
      </c>
      <c r="K82" s="32">
        <f t="shared" si="26"/>
        <v>96.219931271477662</v>
      </c>
      <c r="L82" s="197">
        <v>0</v>
      </c>
      <c r="M82" s="198">
        <v>325</v>
      </c>
    </row>
    <row r="83" spans="2:13" ht="19.149999999999999" hidden="1" customHeight="1" outlineLevel="2" x14ac:dyDescent="0.25">
      <c r="B83" s="111" t="s">
        <v>82</v>
      </c>
      <c r="C83" s="112">
        <v>11</v>
      </c>
      <c r="D83" s="108">
        <v>529</v>
      </c>
      <c r="E83" s="146">
        <f t="shared" si="25"/>
        <v>550</v>
      </c>
      <c r="F83" s="108">
        <v>529</v>
      </c>
      <c r="G83" s="199">
        <v>21</v>
      </c>
      <c r="H83" s="199">
        <v>529</v>
      </c>
      <c r="I83" s="146">
        <f t="shared" si="27"/>
        <v>100</v>
      </c>
      <c r="J83" s="199">
        <v>550</v>
      </c>
      <c r="K83" s="32">
        <f t="shared" si="26"/>
        <v>100</v>
      </c>
      <c r="L83" s="197">
        <v>0</v>
      </c>
      <c r="M83" s="198">
        <v>0</v>
      </c>
    </row>
    <row r="84" spans="2:13" ht="19.149999999999999" hidden="1" customHeight="1" outlineLevel="2" x14ac:dyDescent="0.25">
      <c r="B84" s="111" t="s">
        <v>82</v>
      </c>
      <c r="C84" s="112">
        <v>12</v>
      </c>
      <c r="D84" s="108">
        <v>520</v>
      </c>
      <c r="E84" s="146">
        <f t="shared" si="25"/>
        <v>536</v>
      </c>
      <c r="F84" s="108">
        <v>520</v>
      </c>
      <c r="G84" s="199">
        <v>16</v>
      </c>
      <c r="H84" s="199">
        <v>446</v>
      </c>
      <c r="I84" s="146">
        <f t="shared" si="27"/>
        <v>85.769230769230759</v>
      </c>
      <c r="J84" s="199">
        <v>462</v>
      </c>
      <c r="K84" s="32">
        <f t="shared" si="26"/>
        <v>86.194029850746261</v>
      </c>
      <c r="L84" s="197">
        <v>0</v>
      </c>
      <c r="M84" s="198">
        <v>0</v>
      </c>
    </row>
    <row r="85" spans="2:13" ht="19.149999999999999" hidden="1" customHeight="1" outlineLevel="2" x14ac:dyDescent="0.25">
      <c r="B85" s="111" t="s">
        <v>82</v>
      </c>
      <c r="C85" s="112">
        <v>13</v>
      </c>
      <c r="D85" s="108">
        <v>627</v>
      </c>
      <c r="E85" s="146">
        <f t="shared" si="25"/>
        <v>627</v>
      </c>
      <c r="F85" s="108">
        <v>627</v>
      </c>
      <c r="G85" s="199">
        <v>0</v>
      </c>
      <c r="H85" s="199">
        <v>622</v>
      </c>
      <c r="I85" s="146">
        <f t="shared" si="27"/>
        <v>99.202551834130787</v>
      </c>
      <c r="J85" s="199">
        <v>622</v>
      </c>
      <c r="K85" s="32">
        <f t="shared" si="26"/>
        <v>99.202551834130787</v>
      </c>
      <c r="L85" s="197">
        <v>50</v>
      </c>
      <c r="M85" s="198">
        <v>0</v>
      </c>
    </row>
    <row r="86" spans="2:13" ht="19.149999999999999" hidden="1" customHeight="1" outlineLevel="2" x14ac:dyDescent="0.25">
      <c r="B86" s="111" t="s">
        <v>82</v>
      </c>
      <c r="C86" s="112">
        <v>14</v>
      </c>
      <c r="D86" s="108">
        <v>459</v>
      </c>
      <c r="E86" s="146">
        <f t="shared" si="25"/>
        <v>471</v>
      </c>
      <c r="F86" s="108">
        <v>459</v>
      </c>
      <c r="G86" s="199">
        <v>12</v>
      </c>
      <c r="H86" s="199">
        <v>459</v>
      </c>
      <c r="I86" s="146">
        <f t="shared" si="27"/>
        <v>100</v>
      </c>
      <c r="J86" s="199">
        <v>418</v>
      </c>
      <c r="K86" s="32">
        <f t="shared" si="26"/>
        <v>88.747346072186843</v>
      </c>
      <c r="L86" s="197">
        <v>268</v>
      </c>
      <c r="M86" s="198">
        <v>50</v>
      </c>
    </row>
    <row r="87" spans="2:13" ht="19.149999999999999" hidden="1" customHeight="1" outlineLevel="2" x14ac:dyDescent="0.25">
      <c r="B87" s="111" t="s">
        <v>82</v>
      </c>
      <c r="C87" s="112">
        <v>15</v>
      </c>
      <c r="D87" s="108">
        <v>617</v>
      </c>
      <c r="E87" s="146">
        <f t="shared" si="25"/>
        <v>633</v>
      </c>
      <c r="F87" s="108">
        <v>617</v>
      </c>
      <c r="G87" s="199">
        <v>16</v>
      </c>
      <c r="H87" s="199">
        <v>599</v>
      </c>
      <c r="I87" s="146">
        <f t="shared" si="27"/>
        <v>97.082658022690438</v>
      </c>
      <c r="J87" s="199">
        <v>615</v>
      </c>
      <c r="K87" s="32">
        <f t="shared" si="26"/>
        <v>97.156398104265406</v>
      </c>
      <c r="L87" s="197">
        <v>58</v>
      </c>
      <c r="M87" s="198">
        <v>140</v>
      </c>
    </row>
    <row r="88" spans="2:13" ht="19.149999999999999" hidden="1" customHeight="1" outlineLevel="2" x14ac:dyDescent="0.25">
      <c r="B88" s="111" t="s">
        <v>82</v>
      </c>
      <c r="C88" s="112">
        <v>16</v>
      </c>
      <c r="D88" s="108">
        <v>559</v>
      </c>
      <c r="E88" s="146">
        <f t="shared" si="25"/>
        <v>577</v>
      </c>
      <c r="F88" s="108">
        <v>559</v>
      </c>
      <c r="G88" s="199">
        <v>18</v>
      </c>
      <c r="H88" s="199">
        <v>559</v>
      </c>
      <c r="I88" s="146">
        <f t="shared" si="27"/>
        <v>100</v>
      </c>
      <c r="J88" s="199">
        <v>577</v>
      </c>
      <c r="K88" s="32">
        <f t="shared" si="26"/>
        <v>100</v>
      </c>
      <c r="L88" s="197">
        <v>0</v>
      </c>
      <c r="M88" s="198">
        <v>50</v>
      </c>
    </row>
    <row r="89" spans="2:13" ht="19.149999999999999" hidden="1" customHeight="1" outlineLevel="2" x14ac:dyDescent="0.25">
      <c r="B89" s="111" t="s">
        <v>82</v>
      </c>
      <c r="C89" s="112">
        <v>17</v>
      </c>
      <c r="D89" s="108">
        <v>515</v>
      </c>
      <c r="E89" s="146">
        <f t="shared" si="25"/>
        <v>527</v>
      </c>
      <c r="F89" s="108">
        <v>515</v>
      </c>
      <c r="G89" s="199">
        <v>12</v>
      </c>
      <c r="H89" s="199">
        <v>420</v>
      </c>
      <c r="I89" s="146">
        <f t="shared" si="27"/>
        <v>81.553398058252426</v>
      </c>
      <c r="J89" s="199">
        <v>420</v>
      </c>
      <c r="K89" s="32">
        <f t="shared" si="26"/>
        <v>79.696394686907027</v>
      </c>
      <c r="L89" s="197">
        <v>50</v>
      </c>
      <c r="M89" s="198">
        <v>300</v>
      </c>
    </row>
    <row r="90" spans="2:13" ht="19.149999999999999" hidden="1" customHeight="1" outlineLevel="2" x14ac:dyDescent="0.25">
      <c r="B90" s="111" t="s">
        <v>82</v>
      </c>
      <c r="C90" s="112">
        <v>18</v>
      </c>
      <c r="D90" s="108">
        <v>561</v>
      </c>
      <c r="E90" s="146">
        <f t="shared" si="25"/>
        <v>561</v>
      </c>
      <c r="F90" s="108">
        <v>561</v>
      </c>
      <c r="G90" s="199">
        <v>0</v>
      </c>
      <c r="H90" s="199">
        <v>553</v>
      </c>
      <c r="I90" s="146">
        <f t="shared" si="27"/>
        <v>98.573975044563284</v>
      </c>
      <c r="J90" s="199">
        <v>553</v>
      </c>
      <c r="K90" s="32">
        <f t="shared" si="26"/>
        <v>98.573975044563284</v>
      </c>
      <c r="L90" s="197">
        <v>0</v>
      </c>
      <c r="M90" s="198">
        <v>0</v>
      </c>
    </row>
    <row r="91" spans="2:13" ht="19.149999999999999" hidden="1" customHeight="1" outlineLevel="2" x14ac:dyDescent="0.25">
      <c r="B91" s="111" t="s">
        <v>82</v>
      </c>
      <c r="C91" s="112">
        <v>19</v>
      </c>
      <c r="D91" s="108">
        <v>513</v>
      </c>
      <c r="E91" s="146">
        <f t="shared" si="25"/>
        <v>538</v>
      </c>
      <c r="F91" s="108">
        <v>513</v>
      </c>
      <c r="G91" s="199">
        <v>25</v>
      </c>
      <c r="H91" s="199">
        <v>551</v>
      </c>
      <c r="I91" s="146">
        <f t="shared" si="27"/>
        <v>107.40740740740742</v>
      </c>
      <c r="J91" s="199">
        <v>576</v>
      </c>
      <c r="K91" s="32">
        <f t="shared" si="26"/>
        <v>107.06319702602229</v>
      </c>
      <c r="L91" s="197">
        <v>27</v>
      </c>
      <c r="M91" s="198">
        <v>198</v>
      </c>
    </row>
    <row r="92" spans="2:13" ht="19.149999999999999" hidden="1" customHeight="1" outlineLevel="2" x14ac:dyDescent="0.25">
      <c r="B92" s="111" t="s">
        <v>82</v>
      </c>
      <c r="C92" s="112">
        <v>20</v>
      </c>
      <c r="D92" s="108">
        <v>473</v>
      </c>
      <c r="E92" s="146">
        <f t="shared" si="25"/>
        <v>473</v>
      </c>
      <c r="F92" s="108">
        <v>473</v>
      </c>
      <c r="G92" s="199">
        <v>0</v>
      </c>
      <c r="H92" s="199">
        <v>404</v>
      </c>
      <c r="I92" s="146">
        <f t="shared" si="27"/>
        <v>85.412262156448207</v>
      </c>
      <c r="J92" s="199">
        <v>404</v>
      </c>
      <c r="K92" s="32">
        <f t="shared" si="26"/>
        <v>85.412262156448207</v>
      </c>
      <c r="L92" s="197"/>
      <c r="M92" s="198">
        <v>115</v>
      </c>
    </row>
    <row r="93" spans="2:13" ht="19.149999999999999" hidden="1" customHeight="1" outlineLevel="2" x14ac:dyDescent="0.25">
      <c r="B93" s="111" t="s">
        <v>82</v>
      </c>
      <c r="C93" s="112">
        <v>21</v>
      </c>
      <c r="D93" s="108">
        <v>483</v>
      </c>
      <c r="E93" s="146">
        <f t="shared" si="25"/>
        <v>496</v>
      </c>
      <c r="F93" s="108">
        <v>483</v>
      </c>
      <c r="G93" s="199">
        <v>13</v>
      </c>
      <c r="H93" s="199">
        <v>380</v>
      </c>
      <c r="I93" s="146">
        <f t="shared" si="27"/>
        <v>78.674948240165634</v>
      </c>
      <c r="J93" s="199">
        <v>394</v>
      </c>
      <c r="K93" s="32">
        <f t="shared" si="26"/>
        <v>79.435483870967744</v>
      </c>
      <c r="L93" s="197">
        <v>23</v>
      </c>
      <c r="M93" s="198">
        <v>0</v>
      </c>
    </row>
    <row r="94" spans="2:13" ht="19.149999999999999" hidden="1" customHeight="1" outlineLevel="2" x14ac:dyDescent="0.25">
      <c r="B94" s="111" t="s">
        <v>82</v>
      </c>
      <c r="C94" s="112">
        <v>22</v>
      </c>
      <c r="D94" s="108">
        <v>443</v>
      </c>
      <c r="E94" s="146">
        <f t="shared" si="25"/>
        <v>443</v>
      </c>
      <c r="F94" s="108">
        <v>443</v>
      </c>
      <c r="G94" s="199">
        <v>0</v>
      </c>
      <c r="H94" s="199">
        <v>443</v>
      </c>
      <c r="I94" s="146">
        <f t="shared" si="27"/>
        <v>100</v>
      </c>
      <c r="J94" s="199">
        <v>443</v>
      </c>
      <c r="K94" s="32">
        <f t="shared" si="26"/>
        <v>100</v>
      </c>
      <c r="L94" s="197">
        <v>66</v>
      </c>
      <c r="M94" s="198">
        <v>0</v>
      </c>
    </row>
    <row r="95" spans="2:13" ht="19.149999999999999" hidden="1" customHeight="1" outlineLevel="2" x14ac:dyDescent="0.25">
      <c r="B95" s="111" t="s">
        <v>82</v>
      </c>
      <c r="C95" s="112">
        <v>23</v>
      </c>
      <c r="D95" s="108">
        <v>602</v>
      </c>
      <c r="E95" s="146">
        <f t="shared" si="25"/>
        <v>620</v>
      </c>
      <c r="F95" s="108">
        <v>602</v>
      </c>
      <c r="G95" s="199">
        <v>18</v>
      </c>
      <c r="H95" s="199">
        <v>504</v>
      </c>
      <c r="I95" s="146">
        <f t="shared" si="27"/>
        <v>83.720930232558146</v>
      </c>
      <c r="J95" s="199">
        <v>522</v>
      </c>
      <c r="K95" s="32">
        <f t="shared" si="26"/>
        <v>84.193548387096769</v>
      </c>
      <c r="L95" s="197">
        <v>0</v>
      </c>
      <c r="M95" s="198">
        <v>0</v>
      </c>
    </row>
    <row r="96" spans="2:13" ht="19.149999999999999" hidden="1" customHeight="1" outlineLevel="2" x14ac:dyDescent="0.25">
      <c r="B96" s="111" t="s">
        <v>82</v>
      </c>
      <c r="C96" s="112">
        <v>24</v>
      </c>
      <c r="D96" s="108">
        <v>575</v>
      </c>
      <c r="E96" s="146">
        <f t="shared" si="25"/>
        <v>592</v>
      </c>
      <c r="F96" s="108">
        <v>575</v>
      </c>
      <c r="G96" s="199">
        <v>17</v>
      </c>
      <c r="H96" s="199">
        <v>520</v>
      </c>
      <c r="I96" s="146">
        <f t="shared" si="27"/>
        <v>90.434782608695656</v>
      </c>
      <c r="J96" s="199">
        <v>535</v>
      </c>
      <c r="K96" s="32">
        <f t="shared" si="26"/>
        <v>90.371621621621628</v>
      </c>
      <c r="L96" s="197">
        <v>0</v>
      </c>
      <c r="M96" s="198">
        <v>0</v>
      </c>
    </row>
    <row r="97" spans="2:13" ht="19.149999999999999" hidden="1" customHeight="1" outlineLevel="2" x14ac:dyDescent="0.25">
      <c r="B97" s="111" t="s">
        <v>82</v>
      </c>
      <c r="C97" s="112" t="s">
        <v>14</v>
      </c>
      <c r="D97" s="104"/>
      <c r="E97" s="146">
        <f t="shared" si="25"/>
        <v>25</v>
      </c>
      <c r="F97" s="104"/>
      <c r="G97" s="199">
        <v>25</v>
      </c>
      <c r="H97" s="199"/>
      <c r="I97" s="146"/>
      <c r="J97" s="199">
        <v>25</v>
      </c>
      <c r="K97" s="32"/>
      <c r="L97" s="197"/>
      <c r="M97" s="198"/>
    </row>
    <row r="98" spans="2:13" ht="19.149999999999999" customHeight="1" outlineLevel="1" collapsed="1" x14ac:dyDescent="0.25">
      <c r="B98" s="113" t="s">
        <v>82</v>
      </c>
      <c r="C98" s="150"/>
      <c r="D98" s="242">
        <f>SUM(D73:D97)</f>
        <v>12976</v>
      </c>
      <c r="E98" s="242">
        <f t="shared" ref="E98:M98" si="28">SUM(E73:E97)</f>
        <v>13322</v>
      </c>
      <c r="F98" s="242">
        <f t="shared" si="28"/>
        <v>12976</v>
      </c>
      <c r="G98" s="242">
        <f t="shared" si="28"/>
        <v>346</v>
      </c>
      <c r="H98" s="242">
        <f t="shared" si="28"/>
        <v>12064</v>
      </c>
      <c r="I98" s="242">
        <f>SUM(I73:I97)/24</f>
        <v>92.742850102823184</v>
      </c>
      <c r="J98" s="242">
        <f t="shared" si="28"/>
        <v>12261</v>
      </c>
      <c r="K98" s="242">
        <f>SUM(K73:K97)/24</f>
        <v>91.812338200528856</v>
      </c>
      <c r="L98" s="242">
        <f t="shared" si="28"/>
        <v>714</v>
      </c>
      <c r="M98" s="246">
        <f t="shared" si="28"/>
        <v>2278</v>
      </c>
    </row>
    <row r="99" spans="2:13" ht="19.149999999999999" hidden="1" customHeight="1" outlineLevel="2" x14ac:dyDescent="0.25">
      <c r="B99" s="111" t="s">
        <v>83</v>
      </c>
      <c r="C99" s="112">
        <v>1</v>
      </c>
      <c r="D99" s="108">
        <v>657</v>
      </c>
      <c r="E99" s="146">
        <f>F99+G99</f>
        <v>671</v>
      </c>
      <c r="F99" s="108">
        <v>657</v>
      </c>
      <c r="G99" s="199">
        <v>14</v>
      </c>
      <c r="H99" s="199">
        <v>526</v>
      </c>
      <c r="I99" s="146">
        <f>(H99/F99)*100</f>
        <v>80.060882800608823</v>
      </c>
      <c r="J99" s="199">
        <v>540</v>
      </c>
      <c r="K99" s="32">
        <f>(J99/E99)*100</f>
        <v>80.476900149031295</v>
      </c>
      <c r="L99" s="197">
        <v>0</v>
      </c>
      <c r="M99" s="198">
        <v>0</v>
      </c>
    </row>
    <row r="100" spans="2:13" ht="19.149999999999999" hidden="1" customHeight="1" outlineLevel="2" x14ac:dyDescent="0.25">
      <c r="B100" s="111" t="s">
        <v>83</v>
      </c>
      <c r="C100" s="112">
        <v>2</v>
      </c>
      <c r="D100" s="108">
        <v>630</v>
      </c>
      <c r="E100" s="146">
        <f t="shared" ref="E100:E102" si="29">F100+G100</f>
        <v>643</v>
      </c>
      <c r="F100" s="108">
        <v>630</v>
      </c>
      <c r="G100" s="199">
        <v>13</v>
      </c>
      <c r="H100" s="199">
        <v>223</v>
      </c>
      <c r="I100" s="146">
        <f>(H100/F100)*100</f>
        <v>35.396825396825399</v>
      </c>
      <c r="J100" s="199">
        <v>236</v>
      </c>
      <c r="K100" s="32">
        <f t="shared" ref="K100:K102" si="30">(J100/E100)*100</f>
        <v>36.702954898911358</v>
      </c>
      <c r="L100" s="197">
        <v>0</v>
      </c>
      <c r="M100" s="198">
        <v>0</v>
      </c>
    </row>
    <row r="101" spans="2:13" ht="19.149999999999999" hidden="1" customHeight="1" outlineLevel="2" x14ac:dyDescent="0.25">
      <c r="B101" s="111" t="s">
        <v>83</v>
      </c>
      <c r="C101" s="112">
        <v>3</v>
      </c>
      <c r="D101" s="108">
        <v>638</v>
      </c>
      <c r="E101" s="146">
        <f t="shared" si="29"/>
        <v>651</v>
      </c>
      <c r="F101" s="108">
        <v>638</v>
      </c>
      <c r="G101" s="199">
        <v>13</v>
      </c>
      <c r="H101" s="199">
        <v>451</v>
      </c>
      <c r="I101" s="146">
        <f t="shared" ref="I101:I102" si="31">(H101/F101)*100</f>
        <v>70.689655172413794</v>
      </c>
      <c r="J101" s="199">
        <v>464</v>
      </c>
      <c r="K101" s="32">
        <f t="shared" si="30"/>
        <v>71.274961597542244</v>
      </c>
      <c r="L101" s="197">
        <v>60</v>
      </c>
      <c r="M101" s="198">
        <v>0</v>
      </c>
    </row>
    <row r="102" spans="2:13" ht="19.149999999999999" hidden="1" customHeight="1" outlineLevel="2" x14ac:dyDescent="0.25">
      <c r="B102" s="111" t="s">
        <v>83</v>
      </c>
      <c r="C102" s="112">
        <v>4</v>
      </c>
      <c r="D102" s="108">
        <v>554</v>
      </c>
      <c r="E102" s="146">
        <f t="shared" si="29"/>
        <v>564</v>
      </c>
      <c r="F102" s="108">
        <v>554</v>
      </c>
      <c r="G102" s="199">
        <v>10</v>
      </c>
      <c r="H102" s="199">
        <v>554</v>
      </c>
      <c r="I102" s="146">
        <f t="shared" si="31"/>
        <v>100</v>
      </c>
      <c r="J102" s="199">
        <v>564</v>
      </c>
      <c r="K102" s="32">
        <f t="shared" si="30"/>
        <v>100</v>
      </c>
      <c r="L102" s="197">
        <v>0</v>
      </c>
      <c r="M102" s="198">
        <v>0</v>
      </c>
    </row>
    <row r="103" spans="2:13" ht="19.149999999999999" hidden="1" customHeight="1" outlineLevel="2" x14ac:dyDescent="0.25">
      <c r="B103" s="111" t="s">
        <v>83</v>
      </c>
      <c r="C103" s="112" t="s">
        <v>14</v>
      </c>
      <c r="D103" s="104"/>
      <c r="E103" s="146"/>
      <c r="F103" s="104"/>
      <c r="G103" s="199"/>
      <c r="H103" s="199"/>
      <c r="I103" s="146"/>
      <c r="J103" s="199"/>
      <c r="K103" s="32"/>
      <c r="L103" s="197"/>
      <c r="M103" s="198"/>
    </row>
    <row r="104" spans="2:13" ht="19.149999999999999" customHeight="1" outlineLevel="1" collapsed="1" x14ac:dyDescent="0.25">
      <c r="B104" s="113" t="s">
        <v>83</v>
      </c>
      <c r="C104" s="150"/>
      <c r="D104" s="242">
        <f>SUM(D99:D103)</f>
        <v>2479</v>
      </c>
      <c r="E104" s="242">
        <f t="shared" ref="E104:M104" si="32">SUM(E99:E103)</f>
        <v>2529</v>
      </c>
      <c r="F104" s="242">
        <f t="shared" si="32"/>
        <v>2479</v>
      </c>
      <c r="G104" s="242">
        <f t="shared" si="32"/>
        <v>50</v>
      </c>
      <c r="H104" s="242">
        <f t="shared" si="32"/>
        <v>1754</v>
      </c>
      <c r="I104" s="242">
        <f>SUM(I99:I103)/4</f>
        <v>71.536840842461999</v>
      </c>
      <c r="J104" s="242">
        <f t="shared" si="32"/>
        <v>1804</v>
      </c>
      <c r="K104" s="242">
        <f>SUM(K99:K103)/4</f>
        <v>72.113704161371231</v>
      </c>
      <c r="L104" s="242">
        <f t="shared" si="32"/>
        <v>60</v>
      </c>
      <c r="M104" s="246">
        <f t="shared" si="32"/>
        <v>0</v>
      </c>
    </row>
    <row r="105" spans="2:13" ht="19.149999999999999" hidden="1" customHeight="1" outlineLevel="2" x14ac:dyDescent="0.25">
      <c r="B105" s="111" t="s">
        <v>84</v>
      </c>
      <c r="C105" s="112">
        <v>1</v>
      </c>
      <c r="D105" s="108">
        <v>463</v>
      </c>
      <c r="E105" s="146">
        <f>F105+G105</f>
        <v>473</v>
      </c>
      <c r="F105" s="108">
        <v>463</v>
      </c>
      <c r="G105" s="199">
        <v>10</v>
      </c>
      <c r="H105" s="199">
        <v>282</v>
      </c>
      <c r="I105" s="146">
        <f>(H105/F105)*100</f>
        <v>60.90712742980562</v>
      </c>
      <c r="J105" s="199">
        <v>270</v>
      </c>
      <c r="K105" s="32">
        <f>(J105/E105)*100</f>
        <v>57.082452431289646</v>
      </c>
      <c r="L105" s="197">
        <v>13</v>
      </c>
      <c r="M105" s="198">
        <v>47</v>
      </c>
    </row>
    <row r="106" spans="2:13" ht="19.149999999999999" hidden="1" customHeight="1" outlineLevel="2" x14ac:dyDescent="0.25">
      <c r="B106" s="111" t="s">
        <v>84</v>
      </c>
      <c r="C106" s="112">
        <v>2</v>
      </c>
      <c r="D106" s="108">
        <v>512</v>
      </c>
      <c r="E106" s="146">
        <f t="shared" ref="E106:E120" si="33">F106+G106</f>
        <v>512</v>
      </c>
      <c r="F106" s="108">
        <v>512</v>
      </c>
      <c r="G106" s="199">
        <v>0</v>
      </c>
      <c r="H106" s="199">
        <v>398</v>
      </c>
      <c r="I106" s="146">
        <f>(H106/F106)*100</f>
        <v>77.734375</v>
      </c>
      <c r="J106" s="199">
        <v>398</v>
      </c>
      <c r="K106" s="32">
        <f t="shared" ref="K106:K119" si="34">(J106/E106)*100</f>
        <v>77.734375</v>
      </c>
      <c r="L106" s="197">
        <v>0</v>
      </c>
      <c r="M106" s="198">
        <v>398</v>
      </c>
    </row>
    <row r="107" spans="2:13" ht="19.149999999999999" hidden="1" customHeight="1" outlineLevel="2" x14ac:dyDescent="0.25">
      <c r="B107" s="111" t="s">
        <v>84</v>
      </c>
      <c r="C107" s="112">
        <v>3</v>
      </c>
      <c r="D107" s="108">
        <v>456</v>
      </c>
      <c r="E107" s="146">
        <f t="shared" si="33"/>
        <v>456</v>
      </c>
      <c r="F107" s="108">
        <v>456</v>
      </c>
      <c r="G107" s="199">
        <v>0</v>
      </c>
      <c r="H107" s="199">
        <v>456</v>
      </c>
      <c r="I107" s="146">
        <f t="shared" ref="I107:I119" si="35">(H107/F107)*100</f>
        <v>100</v>
      </c>
      <c r="J107" s="199">
        <v>456</v>
      </c>
      <c r="K107" s="32">
        <f t="shared" si="34"/>
        <v>100</v>
      </c>
      <c r="L107" s="197">
        <v>0</v>
      </c>
      <c r="M107" s="198">
        <v>0</v>
      </c>
    </row>
    <row r="108" spans="2:13" ht="19.149999999999999" hidden="1" customHeight="1" outlineLevel="2" x14ac:dyDescent="0.25">
      <c r="B108" s="111" t="s">
        <v>84</v>
      </c>
      <c r="C108" s="112">
        <v>4</v>
      </c>
      <c r="D108" s="108">
        <v>470</v>
      </c>
      <c r="E108" s="146">
        <f t="shared" si="33"/>
        <v>470</v>
      </c>
      <c r="F108" s="108">
        <v>470</v>
      </c>
      <c r="G108" s="199">
        <v>0</v>
      </c>
      <c r="H108" s="199">
        <v>179</v>
      </c>
      <c r="I108" s="146">
        <f t="shared" si="35"/>
        <v>38.085106382978722</v>
      </c>
      <c r="J108" s="199">
        <v>179</v>
      </c>
      <c r="K108" s="32">
        <f t="shared" si="34"/>
        <v>38.085106382978722</v>
      </c>
      <c r="L108" s="197">
        <v>0</v>
      </c>
      <c r="M108" s="198">
        <v>125</v>
      </c>
    </row>
    <row r="109" spans="2:13" ht="19.149999999999999" hidden="1" customHeight="1" outlineLevel="2" x14ac:dyDescent="0.25">
      <c r="B109" s="111" t="s">
        <v>84</v>
      </c>
      <c r="C109" s="112">
        <v>5</v>
      </c>
      <c r="D109" s="108">
        <v>483</v>
      </c>
      <c r="E109" s="146">
        <f t="shared" si="33"/>
        <v>496</v>
      </c>
      <c r="F109" s="108">
        <v>483</v>
      </c>
      <c r="G109" s="199">
        <v>13</v>
      </c>
      <c r="H109" s="199">
        <v>325</v>
      </c>
      <c r="I109" s="146">
        <f t="shared" si="35"/>
        <v>67.287784679089029</v>
      </c>
      <c r="J109" s="199">
        <v>325</v>
      </c>
      <c r="K109" s="32">
        <f t="shared" si="34"/>
        <v>65.524193548387103</v>
      </c>
      <c r="L109" s="197">
        <v>0</v>
      </c>
      <c r="M109" s="198">
        <v>0</v>
      </c>
    </row>
    <row r="110" spans="2:13" ht="19.149999999999999" hidden="1" customHeight="1" outlineLevel="2" x14ac:dyDescent="0.25">
      <c r="B110" s="111" t="s">
        <v>84</v>
      </c>
      <c r="C110" s="112">
        <v>6</v>
      </c>
      <c r="D110" s="108">
        <v>478</v>
      </c>
      <c r="E110" s="146">
        <f t="shared" si="33"/>
        <v>489</v>
      </c>
      <c r="F110" s="108">
        <v>478</v>
      </c>
      <c r="G110" s="199">
        <v>11</v>
      </c>
      <c r="H110" s="199">
        <v>228</v>
      </c>
      <c r="I110" s="146">
        <f t="shared" si="35"/>
        <v>47.69874476987448</v>
      </c>
      <c r="J110" s="199">
        <v>239</v>
      </c>
      <c r="K110" s="32">
        <f t="shared" si="34"/>
        <v>48.875255623721884</v>
      </c>
      <c r="L110" s="197">
        <v>70</v>
      </c>
      <c r="M110" s="198">
        <v>0</v>
      </c>
    </row>
    <row r="111" spans="2:13" ht="19.149999999999999" hidden="1" customHeight="1" outlineLevel="2" x14ac:dyDescent="0.25">
      <c r="B111" s="111" t="s">
        <v>84</v>
      </c>
      <c r="C111" s="112">
        <v>7</v>
      </c>
      <c r="D111" s="108">
        <v>529</v>
      </c>
      <c r="E111" s="146">
        <f t="shared" si="33"/>
        <v>529</v>
      </c>
      <c r="F111" s="108">
        <v>529</v>
      </c>
      <c r="G111" s="199">
        <v>0</v>
      </c>
      <c r="H111" s="199">
        <v>230</v>
      </c>
      <c r="I111" s="146">
        <f t="shared" si="35"/>
        <v>43.478260869565219</v>
      </c>
      <c r="J111" s="199">
        <v>230</v>
      </c>
      <c r="K111" s="32">
        <f t="shared" si="34"/>
        <v>43.478260869565219</v>
      </c>
      <c r="L111" s="197">
        <v>115</v>
      </c>
      <c r="M111" s="198">
        <v>0</v>
      </c>
    </row>
    <row r="112" spans="2:13" ht="19.149999999999999" hidden="1" customHeight="1" outlineLevel="2" x14ac:dyDescent="0.25">
      <c r="B112" s="111" t="s">
        <v>84</v>
      </c>
      <c r="C112" s="112">
        <v>8</v>
      </c>
      <c r="D112" s="108">
        <v>537</v>
      </c>
      <c r="E112" s="146">
        <f t="shared" si="33"/>
        <v>549</v>
      </c>
      <c r="F112" s="108">
        <v>537</v>
      </c>
      <c r="G112" s="199">
        <v>12</v>
      </c>
      <c r="H112" s="199">
        <v>410</v>
      </c>
      <c r="I112" s="146">
        <f t="shared" si="35"/>
        <v>76.350093109869647</v>
      </c>
      <c r="J112" s="199">
        <v>410</v>
      </c>
      <c r="K112" s="32">
        <f t="shared" si="34"/>
        <v>74.681238615664853</v>
      </c>
      <c r="L112" s="197">
        <v>0</v>
      </c>
      <c r="M112" s="198">
        <v>0</v>
      </c>
    </row>
    <row r="113" spans="2:13" ht="19.149999999999999" hidden="1" customHeight="1" outlineLevel="2" x14ac:dyDescent="0.25">
      <c r="B113" s="111" t="s">
        <v>84</v>
      </c>
      <c r="C113" s="112">
        <v>9</v>
      </c>
      <c r="D113" s="108">
        <v>453</v>
      </c>
      <c r="E113" s="146">
        <f t="shared" si="33"/>
        <v>465</v>
      </c>
      <c r="F113" s="108">
        <v>453</v>
      </c>
      <c r="G113" s="199">
        <v>12</v>
      </c>
      <c r="H113" s="199">
        <v>301</v>
      </c>
      <c r="I113" s="146">
        <f t="shared" si="35"/>
        <v>66.445916114790279</v>
      </c>
      <c r="J113" s="199">
        <v>313</v>
      </c>
      <c r="K113" s="32">
        <f t="shared" si="34"/>
        <v>67.311827956989248</v>
      </c>
      <c r="L113" s="197">
        <v>25</v>
      </c>
      <c r="M113" s="198">
        <v>0</v>
      </c>
    </row>
    <row r="114" spans="2:13" ht="19.149999999999999" hidden="1" customHeight="1" outlineLevel="2" x14ac:dyDescent="0.25">
      <c r="B114" s="111" t="s">
        <v>84</v>
      </c>
      <c r="C114" s="112">
        <v>10</v>
      </c>
      <c r="D114" s="108">
        <v>568</v>
      </c>
      <c r="E114" s="146">
        <f t="shared" si="33"/>
        <v>581</v>
      </c>
      <c r="F114" s="108">
        <v>568</v>
      </c>
      <c r="G114" s="199">
        <v>13</v>
      </c>
      <c r="H114" s="199">
        <v>249</v>
      </c>
      <c r="I114" s="146">
        <f t="shared" si="35"/>
        <v>43.838028169014088</v>
      </c>
      <c r="J114" s="199">
        <v>234</v>
      </c>
      <c r="K114" s="32">
        <f t="shared" si="34"/>
        <v>40.27538726333907</v>
      </c>
      <c r="L114" s="197">
        <v>80</v>
      </c>
      <c r="M114" s="198">
        <v>0</v>
      </c>
    </row>
    <row r="115" spans="2:13" ht="19.149999999999999" hidden="1" customHeight="1" outlineLevel="2" x14ac:dyDescent="0.25">
      <c r="B115" s="111" t="s">
        <v>84</v>
      </c>
      <c r="C115" s="112">
        <v>11</v>
      </c>
      <c r="D115" s="108">
        <v>419</v>
      </c>
      <c r="E115" s="146">
        <f t="shared" si="33"/>
        <v>478</v>
      </c>
      <c r="F115" s="108">
        <v>419</v>
      </c>
      <c r="G115" s="199">
        <v>59</v>
      </c>
      <c r="H115" s="199">
        <v>88</v>
      </c>
      <c r="I115" s="146">
        <f t="shared" si="35"/>
        <v>21.002386634844868</v>
      </c>
      <c r="J115" s="199">
        <v>88</v>
      </c>
      <c r="K115" s="32">
        <f t="shared" si="34"/>
        <v>18.410041841004183</v>
      </c>
      <c r="L115" s="197">
        <v>0</v>
      </c>
      <c r="M115" s="198">
        <v>0</v>
      </c>
    </row>
    <row r="116" spans="2:13" ht="19.149999999999999" hidden="1" customHeight="1" outlineLevel="2" x14ac:dyDescent="0.25">
      <c r="B116" s="111" t="s">
        <v>84</v>
      </c>
      <c r="C116" s="112">
        <v>12</v>
      </c>
      <c r="D116" s="108">
        <v>540</v>
      </c>
      <c r="E116" s="146">
        <f t="shared" si="33"/>
        <v>540</v>
      </c>
      <c r="F116" s="108">
        <v>540</v>
      </c>
      <c r="G116" s="199">
        <v>0</v>
      </c>
      <c r="H116" s="199">
        <v>485</v>
      </c>
      <c r="I116" s="146">
        <f t="shared" si="35"/>
        <v>89.81481481481481</v>
      </c>
      <c r="J116" s="199">
        <v>485</v>
      </c>
      <c r="K116" s="32">
        <f t="shared" si="34"/>
        <v>89.81481481481481</v>
      </c>
      <c r="L116" s="197">
        <v>0</v>
      </c>
      <c r="M116" s="198">
        <v>0</v>
      </c>
    </row>
    <row r="117" spans="2:13" ht="19.149999999999999" hidden="1" customHeight="1" outlineLevel="2" x14ac:dyDescent="0.25">
      <c r="B117" s="111" t="s">
        <v>84</v>
      </c>
      <c r="C117" s="112">
        <v>13</v>
      </c>
      <c r="D117" s="108">
        <v>548</v>
      </c>
      <c r="E117" s="146">
        <f t="shared" si="33"/>
        <v>559</v>
      </c>
      <c r="F117" s="108">
        <v>548</v>
      </c>
      <c r="G117" s="199">
        <v>11</v>
      </c>
      <c r="H117" s="199">
        <v>475</v>
      </c>
      <c r="I117" s="146">
        <f t="shared" si="35"/>
        <v>86.678832116788314</v>
      </c>
      <c r="J117" s="199">
        <v>484</v>
      </c>
      <c r="K117" s="32">
        <f t="shared" si="34"/>
        <v>86.583184257602866</v>
      </c>
      <c r="L117" s="197">
        <v>44</v>
      </c>
      <c r="M117" s="198">
        <v>180</v>
      </c>
    </row>
    <row r="118" spans="2:13" ht="19.149999999999999" hidden="1" customHeight="1" outlineLevel="2" x14ac:dyDescent="0.25">
      <c r="B118" s="111" t="s">
        <v>84</v>
      </c>
      <c r="C118" s="112">
        <v>14</v>
      </c>
      <c r="D118" s="108">
        <v>557</v>
      </c>
      <c r="E118" s="146">
        <f t="shared" si="33"/>
        <v>569</v>
      </c>
      <c r="F118" s="108">
        <v>557</v>
      </c>
      <c r="G118" s="199">
        <v>12</v>
      </c>
      <c r="H118" s="199">
        <v>557</v>
      </c>
      <c r="I118" s="146">
        <f t="shared" si="35"/>
        <v>100</v>
      </c>
      <c r="J118" s="199">
        <v>291</v>
      </c>
      <c r="K118" s="32">
        <f t="shared" si="34"/>
        <v>51.142355008787341</v>
      </c>
      <c r="L118" s="197">
        <v>4</v>
      </c>
      <c r="M118" s="198">
        <v>63</v>
      </c>
    </row>
    <row r="119" spans="2:13" ht="19.149999999999999" hidden="1" customHeight="1" outlineLevel="2" x14ac:dyDescent="0.25">
      <c r="B119" s="111" t="s">
        <v>84</v>
      </c>
      <c r="C119" s="112">
        <v>15</v>
      </c>
      <c r="D119" s="108">
        <v>450</v>
      </c>
      <c r="E119" s="146">
        <f t="shared" si="33"/>
        <v>474</v>
      </c>
      <c r="F119" s="108">
        <v>450</v>
      </c>
      <c r="G119" s="199">
        <v>24</v>
      </c>
      <c r="H119" s="199">
        <v>233</v>
      </c>
      <c r="I119" s="146">
        <f t="shared" si="35"/>
        <v>51.777777777777779</v>
      </c>
      <c r="J119" s="199">
        <v>257</v>
      </c>
      <c r="K119" s="32">
        <f t="shared" si="34"/>
        <v>54.219409282700425</v>
      </c>
      <c r="L119" s="197">
        <v>10</v>
      </c>
      <c r="M119" s="198">
        <v>60</v>
      </c>
    </row>
    <row r="120" spans="2:13" ht="19.149999999999999" hidden="1" customHeight="1" outlineLevel="2" x14ac:dyDescent="0.25">
      <c r="B120" s="111" t="s">
        <v>84</v>
      </c>
      <c r="C120" s="112" t="s">
        <v>14</v>
      </c>
      <c r="D120" s="104"/>
      <c r="E120" s="146">
        <f t="shared" si="33"/>
        <v>16</v>
      </c>
      <c r="F120" s="104"/>
      <c r="G120" s="199">
        <v>16</v>
      </c>
      <c r="H120" s="199"/>
      <c r="I120" s="146"/>
      <c r="J120" s="199">
        <v>16</v>
      </c>
      <c r="K120" s="32"/>
      <c r="L120" s="197"/>
      <c r="M120" s="198"/>
    </row>
    <row r="121" spans="2:13" ht="19.149999999999999" customHeight="1" outlineLevel="1" collapsed="1" x14ac:dyDescent="0.25">
      <c r="B121" s="113" t="s">
        <v>84</v>
      </c>
      <c r="C121" s="150"/>
      <c r="D121" s="242">
        <f>SUM(D105:D120)</f>
        <v>7463</v>
      </c>
      <c r="E121" s="242">
        <f t="shared" ref="E121:M121" si="36">SUM(E105:E120)</f>
        <v>7656</v>
      </c>
      <c r="F121" s="242">
        <f t="shared" si="36"/>
        <v>7463</v>
      </c>
      <c r="G121" s="242">
        <f t="shared" si="36"/>
        <v>193</v>
      </c>
      <c r="H121" s="242">
        <f t="shared" si="36"/>
        <v>4896</v>
      </c>
      <c r="I121" s="242">
        <f>SUM(I105:I120)/15</f>
        <v>64.739949857947522</v>
      </c>
      <c r="J121" s="242">
        <f t="shared" si="36"/>
        <v>4675</v>
      </c>
      <c r="K121" s="242">
        <f>SUM(K105:K120)/15</f>
        <v>60.881193526456357</v>
      </c>
      <c r="L121" s="242">
        <f t="shared" si="36"/>
        <v>361</v>
      </c>
      <c r="M121" s="246">
        <f t="shared" si="36"/>
        <v>873</v>
      </c>
    </row>
    <row r="122" spans="2:13" ht="19.149999999999999" hidden="1" customHeight="1" outlineLevel="2" x14ac:dyDescent="0.25">
      <c r="B122" s="111" t="s">
        <v>85</v>
      </c>
      <c r="C122" s="112">
        <v>1</v>
      </c>
      <c r="D122" s="108">
        <v>646</v>
      </c>
      <c r="E122" s="146">
        <f>F122+G122</f>
        <v>667</v>
      </c>
      <c r="F122" s="108">
        <v>646</v>
      </c>
      <c r="G122" s="199">
        <v>21</v>
      </c>
      <c r="H122" s="199">
        <v>377</v>
      </c>
      <c r="I122" s="146">
        <f>(H122/F122)*100</f>
        <v>58.359133126934978</v>
      </c>
      <c r="J122" s="199">
        <v>390</v>
      </c>
      <c r="K122" s="32">
        <f>(J122/E122)*100</f>
        <v>58.470764617691152</v>
      </c>
      <c r="L122" s="197">
        <v>100</v>
      </c>
      <c r="M122" s="198">
        <v>0</v>
      </c>
    </row>
    <row r="123" spans="2:13" ht="19.149999999999999" hidden="1" customHeight="1" outlineLevel="2" x14ac:dyDescent="0.25">
      <c r="B123" s="111" t="s">
        <v>85</v>
      </c>
      <c r="C123" s="112">
        <v>2</v>
      </c>
      <c r="D123" s="108">
        <v>559</v>
      </c>
      <c r="E123" s="146">
        <f t="shared" ref="E123:E130" si="37">F123+G123</f>
        <v>572</v>
      </c>
      <c r="F123" s="108">
        <v>559</v>
      </c>
      <c r="G123" s="199">
        <v>13</v>
      </c>
      <c r="H123" s="199">
        <v>370</v>
      </c>
      <c r="I123" s="146">
        <f>(H123/F123)*100</f>
        <v>66.189624329159216</v>
      </c>
      <c r="J123" s="199">
        <v>383</v>
      </c>
      <c r="K123" s="32">
        <f t="shared" ref="K123:K130" si="38">(J123/E123)*100</f>
        <v>66.95804195804196</v>
      </c>
      <c r="L123" s="197">
        <v>0</v>
      </c>
      <c r="M123" s="198">
        <v>0</v>
      </c>
    </row>
    <row r="124" spans="2:13" ht="19.149999999999999" hidden="1" customHeight="1" outlineLevel="2" x14ac:dyDescent="0.25">
      <c r="B124" s="111" t="s">
        <v>85</v>
      </c>
      <c r="C124" s="112">
        <v>3</v>
      </c>
      <c r="D124" s="108">
        <v>652</v>
      </c>
      <c r="E124" s="146">
        <f t="shared" si="37"/>
        <v>666</v>
      </c>
      <c r="F124" s="108">
        <v>652</v>
      </c>
      <c r="G124" s="199">
        <v>14</v>
      </c>
      <c r="H124" s="199">
        <v>529</v>
      </c>
      <c r="I124" s="146">
        <f t="shared" ref="I124:I130" si="39">(H124/F124)*100</f>
        <v>81.134969325153378</v>
      </c>
      <c r="J124" s="199">
        <v>513</v>
      </c>
      <c r="K124" s="32">
        <f t="shared" si="38"/>
        <v>77.027027027027032</v>
      </c>
      <c r="L124" s="197">
        <v>1</v>
      </c>
      <c r="M124" s="198">
        <v>10</v>
      </c>
    </row>
    <row r="125" spans="2:13" ht="19.149999999999999" hidden="1" customHeight="1" outlineLevel="2" x14ac:dyDescent="0.25">
      <c r="B125" s="111" t="s">
        <v>85</v>
      </c>
      <c r="C125" s="112">
        <v>4</v>
      </c>
      <c r="D125" s="108">
        <v>534</v>
      </c>
      <c r="E125" s="146">
        <f t="shared" si="37"/>
        <v>548</v>
      </c>
      <c r="F125" s="108">
        <v>534</v>
      </c>
      <c r="G125" s="199">
        <v>14</v>
      </c>
      <c r="H125" s="199">
        <v>493</v>
      </c>
      <c r="I125" s="146">
        <f t="shared" si="39"/>
        <v>92.322097378277164</v>
      </c>
      <c r="J125" s="199">
        <v>325</v>
      </c>
      <c r="K125" s="32">
        <f t="shared" si="38"/>
        <v>59.306569343065696</v>
      </c>
      <c r="L125" s="197">
        <v>0</v>
      </c>
      <c r="M125" s="198">
        <v>0</v>
      </c>
    </row>
    <row r="126" spans="2:13" ht="19.149999999999999" hidden="1" customHeight="1" outlineLevel="2" x14ac:dyDescent="0.25">
      <c r="B126" s="111" t="s">
        <v>85</v>
      </c>
      <c r="C126" s="112">
        <v>5</v>
      </c>
      <c r="D126" s="108">
        <v>525</v>
      </c>
      <c r="E126" s="146">
        <f t="shared" si="37"/>
        <v>536</v>
      </c>
      <c r="F126" s="108">
        <v>525</v>
      </c>
      <c r="G126" s="199">
        <v>11</v>
      </c>
      <c r="H126" s="199">
        <v>420</v>
      </c>
      <c r="I126" s="146">
        <f t="shared" si="39"/>
        <v>80</v>
      </c>
      <c r="J126" s="199">
        <v>411</v>
      </c>
      <c r="K126" s="32">
        <f t="shared" si="38"/>
        <v>76.679104477611943</v>
      </c>
      <c r="L126" s="197">
        <v>50</v>
      </c>
      <c r="M126" s="198">
        <v>0</v>
      </c>
    </row>
    <row r="127" spans="2:13" ht="19.149999999999999" hidden="1" customHeight="1" outlineLevel="2" x14ac:dyDescent="0.25">
      <c r="B127" s="111" t="s">
        <v>85</v>
      </c>
      <c r="C127" s="112">
        <v>6</v>
      </c>
      <c r="D127" s="108">
        <v>570</v>
      </c>
      <c r="E127" s="146">
        <f t="shared" si="37"/>
        <v>582</v>
      </c>
      <c r="F127" s="108">
        <v>570</v>
      </c>
      <c r="G127" s="199">
        <v>12</v>
      </c>
      <c r="H127" s="199">
        <v>498</v>
      </c>
      <c r="I127" s="146">
        <f t="shared" si="39"/>
        <v>87.368421052631589</v>
      </c>
      <c r="J127" s="199">
        <v>495</v>
      </c>
      <c r="K127" s="32">
        <f t="shared" si="38"/>
        <v>85.051546391752581</v>
      </c>
      <c r="L127" s="197">
        <v>0</v>
      </c>
      <c r="M127" s="198">
        <v>0</v>
      </c>
    </row>
    <row r="128" spans="2:13" ht="19.149999999999999" hidden="1" customHeight="1" outlineLevel="2" x14ac:dyDescent="0.25">
      <c r="B128" s="111" t="s">
        <v>85</v>
      </c>
      <c r="C128" s="112">
        <v>7</v>
      </c>
      <c r="D128" s="108">
        <v>476</v>
      </c>
      <c r="E128" s="146">
        <f t="shared" si="37"/>
        <v>485</v>
      </c>
      <c r="F128" s="108">
        <v>476</v>
      </c>
      <c r="G128" s="199">
        <v>9</v>
      </c>
      <c r="H128" s="199">
        <v>415</v>
      </c>
      <c r="I128" s="146">
        <f t="shared" si="39"/>
        <v>87.184873949579838</v>
      </c>
      <c r="J128" s="199">
        <v>409</v>
      </c>
      <c r="K128" s="32">
        <f t="shared" si="38"/>
        <v>84.329896907216494</v>
      </c>
      <c r="L128" s="197">
        <v>0</v>
      </c>
      <c r="M128" s="198">
        <v>0</v>
      </c>
    </row>
    <row r="129" spans="2:13" ht="19.149999999999999" hidden="1" customHeight="1" outlineLevel="2" x14ac:dyDescent="0.25">
      <c r="B129" s="111" t="s">
        <v>85</v>
      </c>
      <c r="C129" s="112">
        <v>8</v>
      </c>
      <c r="D129" s="108">
        <v>521</v>
      </c>
      <c r="E129" s="146">
        <f t="shared" si="37"/>
        <v>532</v>
      </c>
      <c r="F129" s="108">
        <v>521</v>
      </c>
      <c r="G129" s="199">
        <v>11</v>
      </c>
      <c r="H129" s="199">
        <v>357</v>
      </c>
      <c r="I129" s="146">
        <f t="shared" si="39"/>
        <v>68.522072936660265</v>
      </c>
      <c r="J129" s="199">
        <v>353</v>
      </c>
      <c r="K129" s="32">
        <f t="shared" si="38"/>
        <v>66.353383458646618</v>
      </c>
      <c r="L129" s="197">
        <v>2</v>
      </c>
      <c r="M129" s="198">
        <v>50</v>
      </c>
    </row>
    <row r="130" spans="2:13" ht="19.149999999999999" hidden="1" customHeight="1" outlineLevel="2" x14ac:dyDescent="0.25">
      <c r="B130" s="111" t="s">
        <v>85</v>
      </c>
      <c r="C130" s="112">
        <v>9</v>
      </c>
      <c r="D130" s="108">
        <v>467</v>
      </c>
      <c r="E130" s="146">
        <f t="shared" si="37"/>
        <v>477</v>
      </c>
      <c r="F130" s="108">
        <v>467</v>
      </c>
      <c r="G130" s="199">
        <v>10</v>
      </c>
      <c r="H130" s="199">
        <v>300</v>
      </c>
      <c r="I130" s="146">
        <f t="shared" si="39"/>
        <v>64.239828693790145</v>
      </c>
      <c r="J130" s="199">
        <v>310</v>
      </c>
      <c r="K130" s="32">
        <f t="shared" si="38"/>
        <v>64.989517819706492</v>
      </c>
      <c r="L130" s="197">
        <v>0</v>
      </c>
      <c r="M130" s="198">
        <v>0</v>
      </c>
    </row>
    <row r="131" spans="2:13" ht="19.149999999999999" hidden="1" customHeight="1" outlineLevel="2" x14ac:dyDescent="0.25">
      <c r="B131" s="111" t="s">
        <v>85</v>
      </c>
      <c r="C131" s="112" t="s">
        <v>14</v>
      </c>
      <c r="D131" s="104"/>
      <c r="E131" s="146">
        <v>10</v>
      </c>
      <c r="F131" s="104"/>
      <c r="G131" s="199">
        <v>10</v>
      </c>
      <c r="H131" s="199"/>
      <c r="I131" s="146"/>
      <c r="J131" s="199">
        <v>10</v>
      </c>
      <c r="K131" s="32"/>
      <c r="L131" s="197">
        <v>0</v>
      </c>
      <c r="M131" s="198">
        <v>0</v>
      </c>
    </row>
    <row r="132" spans="2:13" ht="19.149999999999999" customHeight="1" outlineLevel="1" collapsed="1" x14ac:dyDescent="0.25">
      <c r="B132" s="113" t="s">
        <v>85</v>
      </c>
      <c r="C132" s="150"/>
      <c r="D132" s="242">
        <f>SUM(D122:D131)</f>
        <v>4950</v>
      </c>
      <c r="E132" s="242">
        <f t="shared" ref="E132:M132" si="40">SUM(E122:E131)</f>
        <v>5075</v>
      </c>
      <c r="F132" s="242">
        <f t="shared" si="40"/>
        <v>4950</v>
      </c>
      <c r="G132" s="242">
        <f t="shared" si="40"/>
        <v>125</v>
      </c>
      <c r="H132" s="242">
        <f t="shared" si="40"/>
        <v>3759</v>
      </c>
      <c r="I132" s="242">
        <f>SUM(I122:I131)/9</f>
        <v>76.146780088020734</v>
      </c>
      <c r="J132" s="242">
        <f t="shared" si="40"/>
        <v>3599</v>
      </c>
      <c r="K132" s="242">
        <f>SUM(K122:K131)/9</f>
        <v>71.018428000084441</v>
      </c>
      <c r="L132" s="242">
        <f t="shared" si="40"/>
        <v>153</v>
      </c>
      <c r="M132" s="246">
        <f t="shared" si="40"/>
        <v>60</v>
      </c>
    </row>
    <row r="133" spans="2:13" ht="19.149999999999999" hidden="1" customHeight="1" outlineLevel="2" x14ac:dyDescent="0.25">
      <c r="B133" s="111" t="s">
        <v>86</v>
      </c>
      <c r="C133" s="112">
        <v>1</v>
      </c>
      <c r="D133" s="108">
        <v>535</v>
      </c>
      <c r="E133" s="107">
        <f>F133+G133</f>
        <v>546</v>
      </c>
      <c r="F133" s="108">
        <v>535</v>
      </c>
      <c r="G133" s="114">
        <v>11</v>
      </c>
      <c r="H133" s="114">
        <v>318</v>
      </c>
      <c r="I133" s="107">
        <f>(H133/F133)*100</f>
        <v>59.439252336448604</v>
      </c>
      <c r="J133" s="114">
        <v>329</v>
      </c>
      <c r="K133" s="32">
        <f>(J133/E133)*100</f>
        <v>60.256410256410255</v>
      </c>
      <c r="L133" s="201">
        <v>0</v>
      </c>
      <c r="M133" s="116">
        <v>0</v>
      </c>
    </row>
    <row r="134" spans="2:13" ht="19.149999999999999" hidden="1" customHeight="1" outlineLevel="2" x14ac:dyDescent="0.25">
      <c r="B134" s="111" t="s">
        <v>86</v>
      </c>
      <c r="C134" s="112">
        <v>2</v>
      </c>
      <c r="D134" s="108">
        <v>599</v>
      </c>
      <c r="E134" s="107">
        <f t="shared" ref="E134:E140" si="41">F134+G134</f>
        <v>611</v>
      </c>
      <c r="F134" s="108">
        <v>599</v>
      </c>
      <c r="G134" s="114">
        <v>12</v>
      </c>
      <c r="H134" s="114">
        <v>599</v>
      </c>
      <c r="I134" s="107">
        <f>(H134/F134)*100</f>
        <v>100</v>
      </c>
      <c r="J134" s="114">
        <v>611</v>
      </c>
      <c r="K134" s="32">
        <f t="shared" ref="K134:K139" si="42">(J134/E134)*100</f>
        <v>100</v>
      </c>
      <c r="L134" s="201">
        <v>90</v>
      </c>
      <c r="M134" s="116">
        <v>179</v>
      </c>
    </row>
    <row r="135" spans="2:13" ht="19.149999999999999" hidden="1" customHeight="1" outlineLevel="2" x14ac:dyDescent="0.25">
      <c r="B135" s="111" t="s">
        <v>86</v>
      </c>
      <c r="C135" s="112">
        <v>3</v>
      </c>
      <c r="D135" s="108">
        <v>563</v>
      </c>
      <c r="E135" s="107">
        <f t="shared" si="41"/>
        <v>576</v>
      </c>
      <c r="F135" s="108">
        <v>563</v>
      </c>
      <c r="G135" s="114">
        <v>13</v>
      </c>
      <c r="H135" s="114">
        <v>300</v>
      </c>
      <c r="I135" s="107">
        <f t="shared" ref="I135:I139" si="43">(H135/F135)*100</f>
        <v>53.285968028419184</v>
      </c>
      <c r="J135" s="114">
        <v>313</v>
      </c>
      <c r="K135" s="32">
        <f t="shared" si="42"/>
        <v>54.340277777777779</v>
      </c>
      <c r="L135" s="201">
        <v>100</v>
      </c>
      <c r="M135" s="116">
        <v>0</v>
      </c>
    </row>
    <row r="136" spans="2:13" ht="19.149999999999999" hidden="1" customHeight="1" outlineLevel="2" x14ac:dyDescent="0.25">
      <c r="B136" s="111" t="s">
        <v>86</v>
      </c>
      <c r="C136" s="112">
        <v>4</v>
      </c>
      <c r="D136" s="108">
        <v>505</v>
      </c>
      <c r="E136" s="107">
        <f t="shared" si="41"/>
        <v>518</v>
      </c>
      <c r="F136" s="108">
        <v>505</v>
      </c>
      <c r="G136" s="114">
        <v>13</v>
      </c>
      <c r="H136" s="114">
        <v>470</v>
      </c>
      <c r="I136" s="107">
        <f>(H136/F136)*100</f>
        <v>93.069306930693074</v>
      </c>
      <c r="J136" s="114">
        <v>483</v>
      </c>
      <c r="K136" s="32">
        <f t="shared" si="42"/>
        <v>93.243243243243242</v>
      </c>
      <c r="L136" s="201">
        <v>0</v>
      </c>
      <c r="M136" s="116">
        <v>0</v>
      </c>
    </row>
    <row r="137" spans="2:13" ht="19.149999999999999" hidden="1" customHeight="1" outlineLevel="2" x14ac:dyDescent="0.25">
      <c r="B137" s="111" t="s">
        <v>86</v>
      </c>
      <c r="C137" s="112">
        <v>5</v>
      </c>
      <c r="D137" s="108">
        <v>535</v>
      </c>
      <c r="E137" s="107">
        <f t="shared" si="41"/>
        <v>545</v>
      </c>
      <c r="F137" s="108">
        <v>535</v>
      </c>
      <c r="G137" s="114">
        <v>10</v>
      </c>
      <c r="H137" s="114">
        <v>535</v>
      </c>
      <c r="I137" s="107">
        <f t="shared" si="43"/>
        <v>100</v>
      </c>
      <c r="J137" s="114">
        <v>530</v>
      </c>
      <c r="K137" s="32">
        <f t="shared" si="42"/>
        <v>97.247706422018354</v>
      </c>
      <c r="L137" s="201"/>
      <c r="M137" s="116"/>
    </row>
    <row r="138" spans="2:13" ht="19.149999999999999" hidden="1" customHeight="1" outlineLevel="2" x14ac:dyDescent="0.25">
      <c r="B138" s="111" t="s">
        <v>86</v>
      </c>
      <c r="C138" s="112">
        <v>6</v>
      </c>
      <c r="D138" s="108">
        <v>561</v>
      </c>
      <c r="E138" s="107">
        <f t="shared" si="41"/>
        <v>572</v>
      </c>
      <c r="F138" s="108">
        <v>561</v>
      </c>
      <c r="G138" s="114">
        <v>11</v>
      </c>
      <c r="H138" s="114">
        <v>238</v>
      </c>
      <c r="I138" s="107">
        <f t="shared" si="43"/>
        <v>42.424242424242422</v>
      </c>
      <c r="J138" s="114">
        <v>249</v>
      </c>
      <c r="K138" s="32">
        <f t="shared" si="42"/>
        <v>43.531468531468533</v>
      </c>
      <c r="L138" s="201">
        <v>20</v>
      </c>
      <c r="M138" s="116">
        <v>0</v>
      </c>
    </row>
    <row r="139" spans="2:13" ht="19.149999999999999" hidden="1" customHeight="1" outlineLevel="2" x14ac:dyDescent="0.25">
      <c r="B139" s="111" t="s">
        <v>86</v>
      </c>
      <c r="C139" s="112">
        <v>7</v>
      </c>
      <c r="D139" s="108">
        <v>489</v>
      </c>
      <c r="E139" s="107">
        <f t="shared" si="41"/>
        <v>499</v>
      </c>
      <c r="F139" s="108">
        <v>489</v>
      </c>
      <c r="G139" s="114">
        <v>10</v>
      </c>
      <c r="H139" s="114">
        <v>183</v>
      </c>
      <c r="I139" s="107">
        <f t="shared" si="43"/>
        <v>37.423312883435585</v>
      </c>
      <c r="J139" s="114">
        <v>183</v>
      </c>
      <c r="K139" s="32">
        <f t="shared" si="42"/>
        <v>36.673346693386769</v>
      </c>
      <c r="L139" s="201">
        <v>0</v>
      </c>
      <c r="M139" s="116">
        <v>3</v>
      </c>
    </row>
    <row r="140" spans="2:13" ht="19.149999999999999" hidden="1" customHeight="1" outlineLevel="2" x14ac:dyDescent="0.25">
      <c r="B140" s="111" t="s">
        <v>86</v>
      </c>
      <c r="C140" s="112" t="s">
        <v>14</v>
      </c>
      <c r="D140" s="104"/>
      <c r="E140" s="107">
        <f t="shared" si="41"/>
        <v>8</v>
      </c>
      <c r="F140" s="104"/>
      <c r="G140" s="114">
        <v>8</v>
      </c>
      <c r="H140" s="114"/>
      <c r="I140" s="107"/>
      <c r="J140" s="114">
        <v>8</v>
      </c>
      <c r="K140" s="32"/>
      <c r="L140" s="201"/>
      <c r="M140" s="116"/>
    </row>
    <row r="141" spans="2:13" ht="19.149999999999999" customHeight="1" outlineLevel="1" collapsed="1" x14ac:dyDescent="0.25">
      <c r="B141" s="113" t="s">
        <v>86</v>
      </c>
      <c r="C141" s="150"/>
      <c r="D141" s="242">
        <f>SUM(D133:D140)</f>
        <v>3787</v>
      </c>
      <c r="E141" s="242">
        <f t="shared" ref="E141:M141" si="44">SUM(E133:E140)</f>
        <v>3875</v>
      </c>
      <c r="F141" s="242">
        <f t="shared" si="44"/>
        <v>3787</v>
      </c>
      <c r="G141" s="242">
        <f t="shared" si="44"/>
        <v>88</v>
      </c>
      <c r="H141" s="242">
        <f t="shared" si="44"/>
        <v>2643</v>
      </c>
      <c r="I141" s="242">
        <f>SUM(I133:I140)/7</f>
        <v>69.377440371891268</v>
      </c>
      <c r="J141" s="242">
        <f t="shared" si="44"/>
        <v>2706</v>
      </c>
      <c r="K141" s="242">
        <f>SUM(K133:K140)/7</f>
        <v>69.327493274900704</v>
      </c>
      <c r="L141" s="242">
        <f t="shared" si="44"/>
        <v>210</v>
      </c>
      <c r="M141" s="246">
        <f t="shared" si="44"/>
        <v>182</v>
      </c>
    </row>
    <row r="142" spans="2:13" ht="19.149999999999999" hidden="1" customHeight="1" outlineLevel="2" x14ac:dyDescent="0.25">
      <c r="B142" s="111" t="s">
        <v>87</v>
      </c>
      <c r="C142" s="112">
        <v>1</v>
      </c>
      <c r="D142" s="108">
        <v>487</v>
      </c>
      <c r="E142" s="107">
        <f>F142+G142</f>
        <v>500</v>
      </c>
      <c r="F142" s="108">
        <v>487</v>
      </c>
      <c r="G142" s="114">
        <v>13</v>
      </c>
      <c r="H142" s="114">
        <v>339</v>
      </c>
      <c r="I142" s="107">
        <f>(H142/F142)*100</f>
        <v>69.609856262833674</v>
      </c>
      <c r="J142" s="114">
        <v>352</v>
      </c>
      <c r="K142" s="32">
        <f>(J142/E142)*100</f>
        <v>70.399999999999991</v>
      </c>
      <c r="L142" s="201">
        <v>1</v>
      </c>
      <c r="M142" s="116">
        <v>0</v>
      </c>
    </row>
    <row r="143" spans="2:13" ht="19.149999999999999" hidden="1" customHeight="1" outlineLevel="2" x14ac:dyDescent="0.25">
      <c r="B143" s="111" t="s">
        <v>87</v>
      </c>
      <c r="C143" s="112">
        <v>2</v>
      </c>
      <c r="D143" s="108">
        <v>452</v>
      </c>
      <c r="E143" s="107">
        <f t="shared" ref="E143:E161" si="45">F143+G143</f>
        <v>461</v>
      </c>
      <c r="F143" s="108">
        <v>452</v>
      </c>
      <c r="G143" s="114">
        <v>9</v>
      </c>
      <c r="H143" s="114">
        <v>395</v>
      </c>
      <c r="I143" s="107">
        <f>(H143/F143)*100</f>
        <v>87.389380530973455</v>
      </c>
      <c r="J143" s="114">
        <v>400</v>
      </c>
      <c r="K143" s="32">
        <f t="shared" ref="K143:K161" si="46">(J143/E143)*100</f>
        <v>86.767895878524953</v>
      </c>
      <c r="L143" s="201">
        <v>0</v>
      </c>
      <c r="M143" s="116">
        <v>91</v>
      </c>
    </row>
    <row r="144" spans="2:13" ht="19.149999999999999" hidden="1" customHeight="1" outlineLevel="2" x14ac:dyDescent="0.25">
      <c r="B144" s="111" t="s">
        <v>87</v>
      </c>
      <c r="C144" s="112">
        <v>3</v>
      </c>
      <c r="D144" s="108">
        <v>556</v>
      </c>
      <c r="E144" s="107">
        <f t="shared" si="45"/>
        <v>567</v>
      </c>
      <c r="F144" s="108">
        <v>556</v>
      </c>
      <c r="G144" s="114">
        <v>11</v>
      </c>
      <c r="H144" s="114">
        <v>450</v>
      </c>
      <c r="I144" s="107">
        <f t="shared" ref="I144:I161" si="47">(H144/F144)*100</f>
        <v>80.935251798561154</v>
      </c>
      <c r="J144" s="114">
        <v>459</v>
      </c>
      <c r="K144" s="32">
        <f t="shared" si="46"/>
        <v>80.952380952380949</v>
      </c>
      <c r="L144" s="201">
        <v>10</v>
      </c>
      <c r="M144" s="116">
        <v>0</v>
      </c>
    </row>
    <row r="145" spans="2:13" ht="19.149999999999999" hidden="1" customHeight="1" outlineLevel="2" x14ac:dyDescent="0.25">
      <c r="B145" s="111" t="s">
        <v>87</v>
      </c>
      <c r="C145" s="112">
        <v>4</v>
      </c>
      <c r="D145" s="108">
        <v>449</v>
      </c>
      <c r="E145" s="107">
        <f t="shared" si="45"/>
        <v>459</v>
      </c>
      <c r="F145" s="108">
        <v>449</v>
      </c>
      <c r="G145" s="114">
        <v>10</v>
      </c>
      <c r="H145" s="114">
        <v>449</v>
      </c>
      <c r="I145" s="107">
        <f t="shared" si="47"/>
        <v>100</v>
      </c>
      <c r="J145" s="114">
        <v>459</v>
      </c>
      <c r="K145" s="32">
        <f t="shared" si="46"/>
        <v>100</v>
      </c>
      <c r="L145" s="201">
        <v>10</v>
      </c>
      <c r="M145" s="116">
        <v>0</v>
      </c>
    </row>
    <row r="146" spans="2:13" ht="19.149999999999999" hidden="1" customHeight="1" outlineLevel="2" x14ac:dyDescent="0.25">
      <c r="B146" s="111" t="s">
        <v>87</v>
      </c>
      <c r="C146" s="112">
        <v>5</v>
      </c>
      <c r="D146" s="108">
        <v>474</v>
      </c>
      <c r="E146" s="107">
        <f t="shared" si="45"/>
        <v>484</v>
      </c>
      <c r="F146" s="108">
        <v>474</v>
      </c>
      <c r="G146" s="114">
        <v>10</v>
      </c>
      <c r="H146" s="114">
        <v>320</v>
      </c>
      <c r="I146" s="107">
        <f t="shared" si="47"/>
        <v>67.510548523206751</v>
      </c>
      <c r="J146" s="114">
        <v>330</v>
      </c>
      <c r="K146" s="32">
        <f t="shared" si="46"/>
        <v>68.181818181818173</v>
      </c>
      <c r="L146" s="201">
        <v>0</v>
      </c>
      <c r="M146" s="116">
        <v>0</v>
      </c>
    </row>
    <row r="147" spans="2:13" ht="19.149999999999999" hidden="1" customHeight="1" outlineLevel="2" x14ac:dyDescent="0.25">
      <c r="B147" s="111" t="s">
        <v>87</v>
      </c>
      <c r="C147" s="112">
        <v>6</v>
      </c>
      <c r="D147" s="108">
        <v>503</v>
      </c>
      <c r="E147" s="107">
        <f t="shared" si="45"/>
        <v>511</v>
      </c>
      <c r="F147" s="108">
        <v>503</v>
      </c>
      <c r="G147" s="199">
        <v>8</v>
      </c>
      <c r="H147" s="199">
        <v>407</v>
      </c>
      <c r="I147" s="107">
        <f t="shared" si="47"/>
        <v>80.914512922465207</v>
      </c>
      <c r="J147" s="199">
        <v>415</v>
      </c>
      <c r="K147" s="32">
        <f t="shared" si="46"/>
        <v>81.213307240704495</v>
      </c>
      <c r="L147" s="197">
        <v>0</v>
      </c>
      <c r="M147" s="198">
        <v>0</v>
      </c>
    </row>
    <row r="148" spans="2:13" ht="19.149999999999999" hidden="1" customHeight="1" outlineLevel="2" x14ac:dyDescent="0.25">
      <c r="B148" s="111" t="s">
        <v>87</v>
      </c>
      <c r="C148" s="112">
        <v>7</v>
      </c>
      <c r="D148" s="108">
        <v>379</v>
      </c>
      <c r="E148" s="107">
        <f t="shared" si="45"/>
        <v>387</v>
      </c>
      <c r="F148" s="108">
        <v>379</v>
      </c>
      <c r="G148" s="114">
        <v>8</v>
      </c>
      <c r="H148" s="114">
        <v>233</v>
      </c>
      <c r="I148" s="107">
        <f t="shared" si="47"/>
        <v>61.477572559366756</v>
      </c>
      <c r="J148" s="114">
        <v>241</v>
      </c>
      <c r="K148" s="32">
        <f t="shared" si="46"/>
        <v>62.273901808785524</v>
      </c>
      <c r="L148" s="201">
        <v>0</v>
      </c>
      <c r="M148" s="116">
        <v>0</v>
      </c>
    </row>
    <row r="149" spans="2:13" ht="19.149999999999999" hidden="1" customHeight="1" outlineLevel="2" x14ac:dyDescent="0.25">
      <c r="B149" s="111" t="s">
        <v>87</v>
      </c>
      <c r="C149" s="112">
        <v>8</v>
      </c>
      <c r="D149" s="108">
        <v>606</v>
      </c>
      <c r="E149" s="107">
        <f t="shared" si="45"/>
        <v>606</v>
      </c>
      <c r="F149" s="108">
        <v>606</v>
      </c>
      <c r="G149" s="199">
        <v>0</v>
      </c>
      <c r="H149" s="199">
        <v>252</v>
      </c>
      <c r="I149" s="107">
        <f t="shared" si="47"/>
        <v>41.584158415841586</v>
      </c>
      <c r="J149" s="199">
        <v>252</v>
      </c>
      <c r="K149" s="32">
        <f t="shared" si="46"/>
        <v>41.584158415841586</v>
      </c>
      <c r="L149" s="197">
        <v>0</v>
      </c>
      <c r="M149" s="198">
        <v>0</v>
      </c>
    </row>
    <row r="150" spans="2:13" ht="19.149999999999999" hidden="1" customHeight="1" outlineLevel="2" x14ac:dyDescent="0.25">
      <c r="B150" s="111" t="s">
        <v>87</v>
      </c>
      <c r="C150" s="112">
        <v>9</v>
      </c>
      <c r="D150" s="108">
        <v>501</v>
      </c>
      <c r="E150" s="107">
        <f t="shared" si="45"/>
        <v>509</v>
      </c>
      <c r="F150" s="108">
        <v>501</v>
      </c>
      <c r="G150" s="114">
        <v>8</v>
      </c>
      <c r="H150" s="114">
        <v>430</v>
      </c>
      <c r="I150" s="107">
        <f t="shared" si="47"/>
        <v>85.828343313373253</v>
      </c>
      <c r="J150" s="114">
        <v>368</v>
      </c>
      <c r="K150" s="32">
        <f t="shared" si="46"/>
        <v>72.298624754420445</v>
      </c>
      <c r="L150" s="201">
        <v>50</v>
      </c>
      <c r="M150" s="116">
        <v>0</v>
      </c>
    </row>
    <row r="151" spans="2:13" ht="19.149999999999999" hidden="1" customHeight="1" outlineLevel="2" x14ac:dyDescent="0.25">
      <c r="B151" s="111" t="s">
        <v>87</v>
      </c>
      <c r="C151" s="112">
        <v>10</v>
      </c>
      <c r="D151" s="108">
        <v>455</v>
      </c>
      <c r="E151" s="107">
        <f t="shared" si="45"/>
        <v>464</v>
      </c>
      <c r="F151" s="108">
        <v>455</v>
      </c>
      <c r="G151" s="114">
        <v>9</v>
      </c>
      <c r="H151" s="114">
        <v>386</v>
      </c>
      <c r="I151" s="107">
        <f t="shared" si="47"/>
        <v>84.835164835164832</v>
      </c>
      <c r="J151" s="114">
        <v>395</v>
      </c>
      <c r="K151" s="32">
        <f t="shared" si="46"/>
        <v>85.129310344827587</v>
      </c>
      <c r="L151" s="201">
        <v>0</v>
      </c>
      <c r="M151" s="116">
        <v>0</v>
      </c>
    </row>
    <row r="152" spans="2:13" ht="19.149999999999999" hidden="1" customHeight="1" outlineLevel="2" x14ac:dyDescent="0.25">
      <c r="B152" s="111" t="s">
        <v>87</v>
      </c>
      <c r="C152" s="112">
        <v>11</v>
      </c>
      <c r="D152" s="108">
        <v>536</v>
      </c>
      <c r="E152" s="107">
        <f t="shared" si="45"/>
        <v>547</v>
      </c>
      <c r="F152" s="108">
        <v>536</v>
      </c>
      <c r="G152" s="114">
        <v>11</v>
      </c>
      <c r="H152" s="114">
        <v>442</v>
      </c>
      <c r="I152" s="107">
        <f t="shared" si="47"/>
        <v>82.462686567164184</v>
      </c>
      <c r="J152" s="114">
        <v>453</v>
      </c>
      <c r="K152" s="32">
        <f t="shared" si="46"/>
        <v>82.81535648994516</v>
      </c>
      <c r="L152" s="201">
        <v>0</v>
      </c>
      <c r="M152" s="116">
        <v>79</v>
      </c>
    </row>
    <row r="153" spans="2:13" ht="19.149999999999999" hidden="1" customHeight="1" outlineLevel="2" x14ac:dyDescent="0.25">
      <c r="B153" s="111" t="s">
        <v>87</v>
      </c>
      <c r="C153" s="112">
        <v>12</v>
      </c>
      <c r="D153" s="108">
        <v>518</v>
      </c>
      <c r="E153" s="107">
        <f t="shared" si="45"/>
        <v>528</v>
      </c>
      <c r="F153" s="108">
        <v>518</v>
      </c>
      <c r="G153" s="114">
        <v>10</v>
      </c>
      <c r="H153" s="114">
        <v>465</v>
      </c>
      <c r="I153" s="107">
        <f t="shared" si="47"/>
        <v>89.768339768339771</v>
      </c>
      <c r="J153" s="114">
        <v>475</v>
      </c>
      <c r="K153" s="32">
        <f t="shared" si="46"/>
        <v>89.962121212121218</v>
      </c>
      <c r="L153" s="201">
        <v>0</v>
      </c>
      <c r="M153" s="116">
        <v>241</v>
      </c>
    </row>
    <row r="154" spans="2:13" ht="19.149999999999999" hidden="1" customHeight="1" outlineLevel="2" x14ac:dyDescent="0.25">
      <c r="B154" s="111" t="s">
        <v>87</v>
      </c>
      <c r="C154" s="112">
        <v>13</v>
      </c>
      <c r="D154" s="108">
        <v>450</v>
      </c>
      <c r="E154" s="107">
        <f t="shared" si="45"/>
        <v>450</v>
      </c>
      <c r="F154" s="108">
        <v>450</v>
      </c>
      <c r="G154" s="114">
        <v>0</v>
      </c>
      <c r="H154" s="114">
        <v>350</v>
      </c>
      <c r="I154" s="107">
        <f t="shared" si="47"/>
        <v>77.777777777777786</v>
      </c>
      <c r="J154" s="114">
        <v>350</v>
      </c>
      <c r="K154" s="32">
        <f t="shared" si="46"/>
        <v>77.777777777777786</v>
      </c>
      <c r="L154" s="201">
        <v>0</v>
      </c>
      <c r="M154" s="116">
        <v>0</v>
      </c>
    </row>
    <row r="155" spans="2:13" ht="19.149999999999999" hidden="1" customHeight="1" outlineLevel="2" x14ac:dyDescent="0.25">
      <c r="B155" s="111" t="s">
        <v>87</v>
      </c>
      <c r="C155" s="112">
        <v>14</v>
      </c>
      <c r="D155" s="108">
        <v>539</v>
      </c>
      <c r="E155" s="107">
        <f t="shared" si="45"/>
        <v>551</v>
      </c>
      <c r="F155" s="108">
        <v>539</v>
      </c>
      <c r="G155" s="114">
        <v>12</v>
      </c>
      <c r="H155" s="114">
        <v>490</v>
      </c>
      <c r="I155" s="107">
        <f t="shared" si="47"/>
        <v>90.909090909090907</v>
      </c>
      <c r="J155" s="114">
        <v>502</v>
      </c>
      <c r="K155" s="32">
        <f t="shared" si="46"/>
        <v>91.107078039927401</v>
      </c>
      <c r="L155" s="201">
        <v>0</v>
      </c>
      <c r="M155" s="116">
        <v>0</v>
      </c>
    </row>
    <row r="156" spans="2:13" ht="19.149999999999999" hidden="1" customHeight="1" outlineLevel="2" x14ac:dyDescent="0.25">
      <c r="B156" s="111" t="s">
        <v>87</v>
      </c>
      <c r="C156" s="112">
        <v>15</v>
      </c>
      <c r="D156" s="108">
        <v>528</v>
      </c>
      <c r="E156" s="107">
        <f t="shared" si="45"/>
        <v>540</v>
      </c>
      <c r="F156" s="108">
        <v>528</v>
      </c>
      <c r="G156" s="114">
        <v>12</v>
      </c>
      <c r="H156" s="114">
        <v>440</v>
      </c>
      <c r="I156" s="107">
        <f t="shared" si="47"/>
        <v>83.333333333333343</v>
      </c>
      <c r="J156" s="114">
        <v>451</v>
      </c>
      <c r="K156" s="32">
        <f t="shared" si="46"/>
        <v>83.518518518518519</v>
      </c>
      <c r="L156" s="201">
        <v>0</v>
      </c>
      <c r="M156" s="116">
        <v>20</v>
      </c>
    </row>
    <row r="157" spans="2:13" ht="19.149999999999999" hidden="1" customHeight="1" outlineLevel="2" x14ac:dyDescent="0.25">
      <c r="B157" s="111" t="s">
        <v>87</v>
      </c>
      <c r="C157" s="112">
        <v>16</v>
      </c>
      <c r="D157" s="108">
        <v>459</v>
      </c>
      <c r="E157" s="107">
        <f t="shared" si="45"/>
        <v>459</v>
      </c>
      <c r="F157" s="108">
        <v>459</v>
      </c>
      <c r="G157" s="114">
        <v>0</v>
      </c>
      <c r="H157" s="114">
        <v>420</v>
      </c>
      <c r="I157" s="107">
        <f t="shared" si="47"/>
        <v>91.503267973856211</v>
      </c>
      <c r="J157" s="114">
        <v>420</v>
      </c>
      <c r="K157" s="32">
        <f t="shared" si="46"/>
        <v>91.503267973856211</v>
      </c>
      <c r="L157" s="201">
        <v>0</v>
      </c>
      <c r="M157" s="116">
        <v>0</v>
      </c>
    </row>
    <row r="158" spans="2:13" ht="19.149999999999999" hidden="1" customHeight="1" outlineLevel="2" x14ac:dyDescent="0.25">
      <c r="B158" s="111" t="s">
        <v>87</v>
      </c>
      <c r="C158" s="112">
        <v>17</v>
      </c>
      <c r="D158" s="108">
        <v>443</v>
      </c>
      <c r="E158" s="107">
        <f t="shared" si="45"/>
        <v>452</v>
      </c>
      <c r="F158" s="108">
        <v>443</v>
      </c>
      <c r="G158" s="114">
        <v>9</v>
      </c>
      <c r="H158" s="114">
        <v>381</v>
      </c>
      <c r="I158" s="107">
        <f t="shared" si="47"/>
        <v>86.004514672686227</v>
      </c>
      <c r="J158" s="114">
        <v>389</v>
      </c>
      <c r="K158" s="32">
        <f t="shared" si="46"/>
        <v>86.061946902654867</v>
      </c>
      <c r="L158" s="201">
        <v>0</v>
      </c>
      <c r="M158" s="116">
        <v>0</v>
      </c>
    </row>
    <row r="159" spans="2:13" ht="19.149999999999999" hidden="1" customHeight="1" outlineLevel="2" x14ac:dyDescent="0.25">
      <c r="B159" s="111" t="s">
        <v>87</v>
      </c>
      <c r="C159" s="112">
        <v>18</v>
      </c>
      <c r="D159" s="108">
        <v>517</v>
      </c>
      <c r="E159" s="107">
        <f t="shared" si="45"/>
        <v>522</v>
      </c>
      <c r="F159" s="108">
        <v>517</v>
      </c>
      <c r="G159" s="114">
        <v>5</v>
      </c>
      <c r="H159" s="114">
        <v>403</v>
      </c>
      <c r="I159" s="107">
        <f t="shared" si="47"/>
        <v>77.949709864603477</v>
      </c>
      <c r="J159" s="114">
        <v>408</v>
      </c>
      <c r="K159" s="32">
        <f t="shared" si="46"/>
        <v>78.160919540229884</v>
      </c>
      <c r="L159" s="201">
        <v>35</v>
      </c>
      <c r="M159" s="116">
        <v>60</v>
      </c>
    </row>
    <row r="160" spans="2:13" ht="19.149999999999999" hidden="1" customHeight="1" outlineLevel="2" x14ac:dyDescent="0.25">
      <c r="B160" s="111" t="s">
        <v>87</v>
      </c>
      <c r="C160" s="112">
        <v>19</v>
      </c>
      <c r="D160" s="108">
        <v>535</v>
      </c>
      <c r="E160" s="107">
        <f t="shared" si="45"/>
        <v>535</v>
      </c>
      <c r="F160" s="108">
        <v>535</v>
      </c>
      <c r="G160" s="114">
        <v>0</v>
      </c>
      <c r="H160" s="114">
        <v>510</v>
      </c>
      <c r="I160" s="107">
        <f t="shared" si="47"/>
        <v>95.327102803738313</v>
      </c>
      <c r="J160" s="114">
        <v>510</v>
      </c>
      <c r="K160" s="32">
        <f t="shared" si="46"/>
        <v>95.327102803738313</v>
      </c>
      <c r="L160" s="201">
        <v>0</v>
      </c>
      <c r="M160" s="116">
        <v>50</v>
      </c>
    </row>
    <row r="161" spans="2:13" ht="19.149999999999999" hidden="1" customHeight="1" outlineLevel="2" x14ac:dyDescent="0.25">
      <c r="B161" s="111" t="s">
        <v>87</v>
      </c>
      <c r="C161" s="112">
        <v>20</v>
      </c>
      <c r="D161" s="108">
        <v>421</v>
      </c>
      <c r="E161" s="107">
        <f t="shared" si="45"/>
        <v>429</v>
      </c>
      <c r="F161" s="108">
        <v>421</v>
      </c>
      <c r="G161" s="114">
        <v>8</v>
      </c>
      <c r="H161" s="114">
        <v>398</v>
      </c>
      <c r="I161" s="107">
        <f t="shared" si="47"/>
        <v>94.536817102137775</v>
      </c>
      <c r="J161" s="114">
        <v>402</v>
      </c>
      <c r="K161" s="32">
        <f t="shared" si="46"/>
        <v>93.706293706293707</v>
      </c>
      <c r="L161" s="201">
        <v>0</v>
      </c>
      <c r="M161" s="116">
        <v>17</v>
      </c>
    </row>
    <row r="162" spans="2:13" ht="19.149999999999999" hidden="1" customHeight="1" outlineLevel="2" x14ac:dyDescent="0.25">
      <c r="B162" s="111" t="s">
        <v>87</v>
      </c>
      <c r="C162" s="112" t="s">
        <v>14</v>
      </c>
      <c r="D162" s="104"/>
      <c r="E162" s="107"/>
      <c r="F162" s="104"/>
      <c r="G162" s="114"/>
      <c r="H162" s="114"/>
      <c r="I162" s="107"/>
      <c r="J162" s="114"/>
      <c r="K162" s="32"/>
      <c r="L162" s="201"/>
      <c r="M162" s="116"/>
    </row>
    <row r="163" spans="2:13" ht="19.149999999999999" customHeight="1" outlineLevel="1" collapsed="1" x14ac:dyDescent="0.25">
      <c r="B163" s="113" t="s">
        <v>87</v>
      </c>
      <c r="C163" s="150"/>
      <c r="D163" s="242">
        <f>SUM(D142:D162)</f>
        <v>9808</v>
      </c>
      <c r="E163" s="242">
        <f t="shared" ref="E163:M163" si="48">SUM(E142:E162)</f>
        <v>9961</v>
      </c>
      <c r="F163" s="242">
        <f t="shared" si="48"/>
        <v>9808</v>
      </c>
      <c r="G163" s="242">
        <f t="shared" si="48"/>
        <v>153</v>
      </c>
      <c r="H163" s="242">
        <f t="shared" si="48"/>
        <v>7960</v>
      </c>
      <c r="I163" s="242">
        <f>SUM(I142:I162)/20</f>
        <v>81.482871496725721</v>
      </c>
      <c r="J163" s="242">
        <f t="shared" si="48"/>
        <v>8031</v>
      </c>
      <c r="K163" s="242">
        <f>SUM(K142:K162)/20</f>
        <v>80.937089027118347</v>
      </c>
      <c r="L163" s="242">
        <f t="shared" si="48"/>
        <v>106</v>
      </c>
      <c r="M163" s="246">
        <f t="shared" si="48"/>
        <v>558</v>
      </c>
    </row>
    <row r="164" spans="2:13" ht="19.149999999999999" hidden="1" customHeight="1" outlineLevel="2" x14ac:dyDescent="0.25">
      <c r="B164" s="111" t="s">
        <v>88</v>
      </c>
      <c r="C164" s="112">
        <v>1</v>
      </c>
      <c r="D164" s="108">
        <v>553</v>
      </c>
      <c r="E164" s="146">
        <f>F164+G164</f>
        <v>564</v>
      </c>
      <c r="F164" s="108">
        <v>553</v>
      </c>
      <c r="G164" s="199">
        <v>11</v>
      </c>
      <c r="H164" s="199">
        <v>359</v>
      </c>
      <c r="I164" s="146">
        <f>(H164/F164)*100</f>
        <v>64.918625678119341</v>
      </c>
      <c r="J164" s="199">
        <v>370</v>
      </c>
      <c r="K164" s="32">
        <f>(J164/E164)*100</f>
        <v>65.60283687943263</v>
      </c>
      <c r="L164" s="197">
        <v>0</v>
      </c>
      <c r="M164" s="198">
        <v>0</v>
      </c>
    </row>
    <row r="165" spans="2:13" ht="19.149999999999999" hidden="1" customHeight="1" outlineLevel="2" x14ac:dyDescent="0.25">
      <c r="B165" s="111" t="s">
        <v>88</v>
      </c>
      <c r="C165" s="112">
        <v>2</v>
      </c>
      <c r="D165" s="108">
        <v>418</v>
      </c>
      <c r="E165" s="146">
        <f t="shared" ref="E165:E205" si="49">F165+G165</f>
        <v>427</v>
      </c>
      <c r="F165" s="108">
        <v>418</v>
      </c>
      <c r="G165" s="199">
        <v>9</v>
      </c>
      <c r="H165" s="199">
        <v>418</v>
      </c>
      <c r="I165" s="146">
        <f>(H165/F165)*100</f>
        <v>100</v>
      </c>
      <c r="J165" s="199">
        <v>427</v>
      </c>
      <c r="K165" s="32">
        <f t="shared" ref="K165:K204" si="50">(J165/E165)*100</f>
        <v>100</v>
      </c>
      <c r="L165" s="197">
        <v>0</v>
      </c>
      <c r="M165" s="198">
        <v>0</v>
      </c>
    </row>
    <row r="166" spans="2:13" ht="19.149999999999999" hidden="1" customHeight="1" outlineLevel="2" x14ac:dyDescent="0.25">
      <c r="B166" s="111" t="s">
        <v>88</v>
      </c>
      <c r="C166" s="112">
        <v>3</v>
      </c>
      <c r="D166" s="108">
        <v>527</v>
      </c>
      <c r="E166" s="146">
        <f t="shared" si="49"/>
        <v>539</v>
      </c>
      <c r="F166" s="108">
        <v>527</v>
      </c>
      <c r="G166" s="199">
        <v>12</v>
      </c>
      <c r="H166" s="199">
        <v>363</v>
      </c>
      <c r="I166" s="146">
        <f t="shared" ref="I166:I204" si="51">(H166/F166)*100</f>
        <v>68.880455407969649</v>
      </c>
      <c r="J166" s="199">
        <v>375</v>
      </c>
      <c r="K166" s="32">
        <f t="shared" si="50"/>
        <v>69.573283858998153</v>
      </c>
      <c r="L166" s="197">
        <v>25</v>
      </c>
      <c r="M166" s="198">
        <v>150</v>
      </c>
    </row>
    <row r="167" spans="2:13" ht="19.149999999999999" hidden="1" customHeight="1" outlineLevel="2" x14ac:dyDescent="0.25">
      <c r="B167" s="111" t="s">
        <v>88</v>
      </c>
      <c r="C167" s="112">
        <v>4</v>
      </c>
      <c r="D167" s="108">
        <v>443</v>
      </c>
      <c r="E167" s="146">
        <f t="shared" si="49"/>
        <v>452</v>
      </c>
      <c r="F167" s="108">
        <v>443</v>
      </c>
      <c r="G167" s="199">
        <v>9</v>
      </c>
      <c r="H167" s="199">
        <v>378</v>
      </c>
      <c r="I167" s="146">
        <f t="shared" si="51"/>
        <v>85.327313769751683</v>
      </c>
      <c r="J167" s="199">
        <v>354</v>
      </c>
      <c r="K167" s="32">
        <f t="shared" si="50"/>
        <v>78.318584070796462</v>
      </c>
      <c r="L167" s="197">
        <v>75</v>
      </c>
      <c r="M167" s="198">
        <v>0</v>
      </c>
    </row>
    <row r="168" spans="2:13" ht="19.149999999999999" hidden="1" customHeight="1" outlineLevel="2" x14ac:dyDescent="0.25">
      <c r="B168" s="111" t="s">
        <v>88</v>
      </c>
      <c r="C168" s="112">
        <v>5</v>
      </c>
      <c r="D168" s="108">
        <v>444</v>
      </c>
      <c r="E168" s="146">
        <f t="shared" si="49"/>
        <v>453</v>
      </c>
      <c r="F168" s="108">
        <v>444</v>
      </c>
      <c r="G168" s="199">
        <v>9</v>
      </c>
      <c r="H168" s="199">
        <v>190</v>
      </c>
      <c r="I168" s="146">
        <f t="shared" si="51"/>
        <v>42.792792792792795</v>
      </c>
      <c r="J168" s="199">
        <v>197</v>
      </c>
      <c r="K168" s="32">
        <f t="shared" si="50"/>
        <v>43.487858719646802</v>
      </c>
      <c r="L168" s="197">
        <v>130</v>
      </c>
      <c r="M168" s="198">
        <v>100</v>
      </c>
    </row>
    <row r="169" spans="2:13" ht="19.149999999999999" hidden="1" customHeight="1" outlineLevel="2" x14ac:dyDescent="0.25">
      <c r="B169" s="111" t="s">
        <v>88</v>
      </c>
      <c r="C169" s="112">
        <v>6</v>
      </c>
      <c r="D169" s="108">
        <v>460</v>
      </c>
      <c r="E169" s="146">
        <f t="shared" si="49"/>
        <v>474</v>
      </c>
      <c r="F169" s="108">
        <v>460</v>
      </c>
      <c r="G169" s="199">
        <v>14</v>
      </c>
      <c r="H169" s="199">
        <v>57</v>
      </c>
      <c r="I169" s="146">
        <f t="shared" si="51"/>
        <v>12.391304347826088</v>
      </c>
      <c r="J169" s="199">
        <v>71</v>
      </c>
      <c r="K169" s="32">
        <f t="shared" si="50"/>
        <v>14.978902953586498</v>
      </c>
      <c r="L169" s="197">
        <v>71</v>
      </c>
      <c r="M169" s="198">
        <v>0</v>
      </c>
    </row>
    <row r="170" spans="2:13" ht="19.149999999999999" hidden="1" customHeight="1" outlineLevel="2" x14ac:dyDescent="0.25">
      <c r="B170" s="111" t="s">
        <v>88</v>
      </c>
      <c r="C170" s="112">
        <v>7</v>
      </c>
      <c r="D170" s="108">
        <v>498</v>
      </c>
      <c r="E170" s="146">
        <f t="shared" si="49"/>
        <v>510</v>
      </c>
      <c r="F170" s="108">
        <v>498</v>
      </c>
      <c r="G170" s="199">
        <v>12</v>
      </c>
      <c r="H170" s="199">
        <v>471</v>
      </c>
      <c r="I170" s="146">
        <f t="shared" si="51"/>
        <v>94.578313253012041</v>
      </c>
      <c r="J170" s="199">
        <v>459</v>
      </c>
      <c r="K170" s="32">
        <f t="shared" si="50"/>
        <v>90</v>
      </c>
      <c r="L170" s="197">
        <v>51</v>
      </c>
      <c r="M170" s="198">
        <v>0</v>
      </c>
    </row>
    <row r="171" spans="2:13" ht="19.149999999999999" hidden="1" customHeight="1" outlineLevel="2" x14ac:dyDescent="0.25">
      <c r="B171" s="111" t="s">
        <v>88</v>
      </c>
      <c r="C171" s="112">
        <v>8</v>
      </c>
      <c r="D171" s="108">
        <v>399</v>
      </c>
      <c r="E171" s="146">
        <f t="shared" si="49"/>
        <v>407</v>
      </c>
      <c r="F171" s="108">
        <v>399</v>
      </c>
      <c r="G171" s="199">
        <v>8</v>
      </c>
      <c r="H171" s="199">
        <v>239</v>
      </c>
      <c r="I171" s="146">
        <f t="shared" si="51"/>
        <v>59.899749373433586</v>
      </c>
      <c r="J171" s="199">
        <v>245</v>
      </c>
      <c r="K171" s="32">
        <f t="shared" si="50"/>
        <v>60.196560196560199</v>
      </c>
      <c r="L171" s="197">
        <v>10</v>
      </c>
      <c r="M171" s="198">
        <v>201</v>
      </c>
    </row>
    <row r="172" spans="2:13" ht="19.149999999999999" hidden="1" customHeight="1" outlineLevel="2" x14ac:dyDescent="0.25">
      <c r="B172" s="111" t="s">
        <v>88</v>
      </c>
      <c r="C172" s="112">
        <v>9</v>
      </c>
      <c r="D172" s="108">
        <v>479</v>
      </c>
      <c r="E172" s="146">
        <f t="shared" si="49"/>
        <v>489</v>
      </c>
      <c r="F172" s="108">
        <v>479</v>
      </c>
      <c r="G172" s="199">
        <v>10</v>
      </c>
      <c r="H172" s="199">
        <v>400</v>
      </c>
      <c r="I172" s="146">
        <f t="shared" si="51"/>
        <v>83.507306889352819</v>
      </c>
      <c r="J172" s="199">
        <v>126</v>
      </c>
      <c r="K172" s="32">
        <f t="shared" si="50"/>
        <v>25.766871165644172</v>
      </c>
      <c r="L172" s="197">
        <v>0</v>
      </c>
      <c r="M172" s="198">
        <v>0</v>
      </c>
    </row>
    <row r="173" spans="2:13" ht="19.149999999999999" hidden="1" customHeight="1" outlineLevel="2" x14ac:dyDescent="0.25">
      <c r="B173" s="111" t="s">
        <v>88</v>
      </c>
      <c r="C173" s="112">
        <v>10</v>
      </c>
      <c r="D173" s="108">
        <v>419</v>
      </c>
      <c r="E173" s="146">
        <f t="shared" si="49"/>
        <v>428</v>
      </c>
      <c r="F173" s="108">
        <v>419</v>
      </c>
      <c r="G173" s="199">
        <v>9</v>
      </c>
      <c r="H173" s="199">
        <v>286</v>
      </c>
      <c r="I173" s="146">
        <f t="shared" si="51"/>
        <v>68.25775656324582</v>
      </c>
      <c r="J173" s="199">
        <v>295</v>
      </c>
      <c r="K173" s="32">
        <f t="shared" si="50"/>
        <v>68.925233644859816</v>
      </c>
      <c r="L173" s="197">
        <v>0</v>
      </c>
      <c r="M173" s="198">
        <v>0</v>
      </c>
    </row>
    <row r="174" spans="2:13" ht="19.149999999999999" hidden="1" customHeight="1" outlineLevel="2" x14ac:dyDescent="0.25">
      <c r="B174" s="111" t="s">
        <v>88</v>
      </c>
      <c r="C174" s="112">
        <v>11</v>
      </c>
      <c r="D174" s="108">
        <v>445</v>
      </c>
      <c r="E174" s="146">
        <f t="shared" si="49"/>
        <v>455</v>
      </c>
      <c r="F174" s="108">
        <v>445</v>
      </c>
      <c r="G174" s="199">
        <v>10</v>
      </c>
      <c r="H174" s="199">
        <v>86</v>
      </c>
      <c r="I174" s="146">
        <f t="shared" si="51"/>
        <v>19.325842696629213</v>
      </c>
      <c r="J174" s="199">
        <v>92</v>
      </c>
      <c r="K174" s="32">
        <f t="shared" si="50"/>
        <v>20.219780219780219</v>
      </c>
      <c r="L174" s="197">
        <v>0</v>
      </c>
      <c r="M174" s="198">
        <v>0</v>
      </c>
    </row>
    <row r="175" spans="2:13" ht="19.149999999999999" hidden="1" customHeight="1" outlineLevel="2" x14ac:dyDescent="0.25">
      <c r="B175" s="111" t="s">
        <v>88</v>
      </c>
      <c r="C175" s="112">
        <v>12</v>
      </c>
      <c r="D175" s="108">
        <v>431</v>
      </c>
      <c r="E175" s="146">
        <f t="shared" si="49"/>
        <v>441</v>
      </c>
      <c r="F175" s="108">
        <v>431</v>
      </c>
      <c r="G175" s="199">
        <v>10</v>
      </c>
      <c r="H175" s="199">
        <v>142</v>
      </c>
      <c r="I175" s="146">
        <f t="shared" si="51"/>
        <v>32.946635730858468</v>
      </c>
      <c r="J175" s="199">
        <v>139</v>
      </c>
      <c r="K175" s="32">
        <f t="shared" si="50"/>
        <v>31.519274376417233</v>
      </c>
      <c r="L175" s="197">
        <v>0</v>
      </c>
      <c r="M175" s="198">
        <v>0</v>
      </c>
    </row>
    <row r="176" spans="2:13" ht="19.149999999999999" hidden="1" customHeight="1" outlineLevel="2" x14ac:dyDescent="0.25">
      <c r="B176" s="111" t="s">
        <v>88</v>
      </c>
      <c r="C176" s="112">
        <v>13</v>
      </c>
      <c r="D176" s="108">
        <v>450</v>
      </c>
      <c r="E176" s="146">
        <f t="shared" si="49"/>
        <v>462</v>
      </c>
      <c r="F176" s="108">
        <v>450</v>
      </c>
      <c r="G176" s="199">
        <v>12</v>
      </c>
      <c r="H176" s="199">
        <v>136</v>
      </c>
      <c r="I176" s="146">
        <f t="shared" si="51"/>
        <v>30.222222222222221</v>
      </c>
      <c r="J176" s="199">
        <v>148</v>
      </c>
      <c r="K176" s="32">
        <f t="shared" si="50"/>
        <v>32.034632034632033</v>
      </c>
      <c r="L176" s="197">
        <v>0</v>
      </c>
      <c r="M176" s="198">
        <v>0</v>
      </c>
    </row>
    <row r="177" spans="2:13" ht="19.149999999999999" hidden="1" customHeight="1" outlineLevel="2" x14ac:dyDescent="0.25">
      <c r="B177" s="111" t="s">
        <v>88</v>
      </c>
      <c r="C177" s="112">
        <v>14</v>
      </c>
      <c r="D177" s="108">
        <v>484</v>
      </c>
      <c r="E177" s="146">
        <f t="shared" si="49"/>
        <v>495</v>
      </c>
      <c r="F177" s="108">
        <v>484</v>
      </c>
      <c r="G177" s="199">
        <v>11</v>
      </c>
      <c r="H177" s="199">
        <v>187</v>
      </c>
      <c r="I177" s="146">
        <f t="shared" si="51"/>
        <v>38.636363636363633</v>
      </c>
      <c r="J177" s="199">
        <v>196</v>
      </c>
      <c r="K177" s="32">
        <f t="shared" si="50"/>
        <v>39.595959595959599</v>
      </c>
      <c r="L177" s="197">
        <v>0</v>
      </c>
      <c r="M177" s="198">
        <v>30</v>
      </c>
    </row>
    <row r="178" spans="2:13" ht="19.149999999999999" hidden="1" customHeight="1" outlineLevel="2" x14ac:dyDescent="0.25">
      <c r="B178" s="111" t="s">
        <v>88</v>
      </c>
      <c r="C178" s="112">
        <v>15</v>
      </c>
      <c r="D178" s="108">
        <v>465</v>
      </c>
      <c r="E178" s="146">
        <f t="shared" si="49"/>
        <v>475</v>
      </c>
      <c r="F178" s="108">
        <v>465</v>
      </c>
      <c r="G178" s="199">
        <v>10</v>
      </c>
      <c r="H178" s="199">
        <v>374</v>
      </c>
      <c r="I178" s="146">
        <f t="shared" si="51"/>
        <v>80.430107526881727</v>
      </c>
      <c r="J178" s="199">
        <v>365</v>
      </c>
      <c r="K178" s="32">
        <f t="shared" si="50"/>
        <v>76.84210526315789</v>
      </c>
      <c r="L178" s="197">
        <v>10</v>
      </c>
      <c r="M178" s="200">
        <v>374</v>
      </c>
    </row>
    <row r="179" spans="2:13" ht="19.149999999999999" hidden="1" customHeight="1" outlineLevel="2" x14ac:dyDescent="0.25">
      <c r="B179" s="111" t="s">
        <v>88</v>
      </c>
      <c r="C179" s="112">
        <v>16</v>
      </c>
      <c r="D179" s="108">
        <v>463</v>
      </c>
      <c r="E179" s="146">
        <f t="shared" si="49"/>
        <v>473</v>
      </c>
      <c r="F179" s="108">
        <v>463</v>
      </c>
      <c r="G179" s="199">
        <v>10</v>
      </c>
      <c r="H179" s="199">
        <v>222</v>
      </c>
      <c r="I179" s="146">
        <f t="shared" si="51"/>
        <v>47.948164146868251</v>
      </c>
      <c r="J179" s="199">
        <v>192</v>
      </c>
      <c r="K179" s="32">
        <f t="shared" si="50"/>
        <v>40.59196617336152</v>
      </c>
      <c r="L179" s="197">
        <v>10</v>
      </c>
      <c r="M179" s="198">
        <v>0</v>
      </c>
    </row>
    <row r="180" spans="2:13" ht="19.149999999999999" hidden="1" customHeight="1" outlineLevel="2" x14ac:dyDescent="0.25">
      <c r="B180" s="111" t="s">
        <v>88</v>
      </c>
      <c r="C180" s="112">
        <v>17</v>
      </c>
      <c r="D180" s="108">
        <v>429</v>
      </c>
      <c r="E180" s="146">
        <f t="shared" si="49"/>
        <v>444</v>
      </c>
      <c r="F180" s="108">
        <v>429</v>
      </c>
      <c r="G180" s="199">
        <v>15</v>
      </c>
      <c r="H180" s="199">
        <v>89</v>
      </c>
      <c r="I180" s="146">
        <f t="shared" si="51"/>
        <v>20.745920745920746</v>
      </c>
      <c r="J180" s="199">
        <v>104</v>
      </c>
      <c r="K180" s="32">
        <f t="shared" si="50"/>
        <v>23.423423423423422</v>
      </c>
      <c r="L180" s="197">
        <v>0</v>
      </c>
      <c r="M180" s="198">
        <v>25</v>
      </c>
    </row>
    <row r="181" spans="2:13" ht="19.149999999999999" hidden="1" customHeight="1" outlineLevel="2" x14ac:dyDescent="0.25">
      <c r="B181" s="111" t="s">
        <v>88</v>
      </c>
      <c r="C181" s="112">
        <v>18</v>
      </c>
      <c r="D181" s="108">
        <v>468</v>
      </c>
      <c r="E181" s="146">
        <f t="shared" si="49"/>
        <v>479</v>
      </c>
      <c r="F181" s="108">
        <v>468</v>
      </c>
      <c r="G181" s="199">
        <v>11</v>
      </c>
      <c r="H181" s="199">
        <v>372</v>
      </c>
      <c r="I181" s="146">
        <f t="shared" si="51"/>
        <v>79.487179487179489</v>
      </c>
      <c r="J181" s="199">
        <v>350</v>
      </c>
      <c r="K181" s="32">
        <f t="shared" si="50"/>
        <v>73.068893528183722</v>
      </c>
      <c r="L181" s="197">
        <v>0</v>
      </c>
      <c r="M181" s="198">
        <v>0</v>
      </c>
    </row>
    <row r="182" spans="2:13" ht="19.149999999999999" hidden="1" customHeight="1" outlineLevel="2" x14ac:dyDescent="0.25">
      <c r="B182" s="111" t="s">
        <v>88</v>
      </c>
      <c r="C182" s="112">
        <v>19</v>
      </c>
      <c r="D182" s="108">
        <v>553</v>
      </c>
      <c r="E182" s="146">
        <f t="shared" si="49"/>
        <v>566</v>
      </c>
      <c r="F182" s="108">
        <v>553</v>
      </c>
      <c r="G182" s="199">
        <v>13</v>
      </c>
      <c r="H182" s="199">
        <v>395</v>
      </c>
      <c r="I182" s="146">
        <f t="shared" si="51"/>
        <v>71.428571428571431</v>
      </c>
      <c r="J182" s="199">
        <v>408</v>
      </c>
      <c r="K182" s="32">
        <f t="shared" si="50"/>
        <v>72.084805653710248</v>
      </c>
      <c r="L182" s="197">
        <v>0</v>
      </c>
      <c r="M182" s="198">
        <v>17</v>
      </c>
    </row>
    <row r="183" spans="2:13" ht="19.149999999999999" hidden="1" customHeight="1" outlineLevel="2" x14ac:dyDescent="0.25">
      <c r="B183" s="111" t="s">
        <v>88</v>
      </c>
      <c r="C183" s="112">
        <v>20</v>
      </c>
      <c r="D183" s="108">
        <v>480</v>
      </c>
      <c r="E183" s="146">
        <f t="shared" si="49"/>
        <v>494</v>
      </c>
      <c r="F183" s="108">
        <v>480</v>
      </c>
      <c r="G183" s="199">
        <v>14</v>
      </c>
      <c r="H183" s="199">
        <v>390</v>
      </c>
      <c r="I183" s="146">
        <f t="shared" si="51"/>
        <v>81.25</v>
      </c>
      <c r="J183" s="199">
        <v>364</v>
      </c>
      <c r="K183" s="32">
        <f t="shared" si="50"/>
        <v>73.68421052631578</v>
      </c>
      <c r="L183" s="197">
        <v>0</v>
      </c>
      <c r="M183" s="198">
        <v>0</v>
      </c>
    </row>
    <row r="184" spans="2:13" ht="19.149999999999999" hidden="1" customHeight="1" outlineLevel="2" x14ac:dyDescent="0.25">
      <c r="B184" s="111" t="s">
        <v>88</v>
      </c>
      <c r="C184" s="112">
        <v>21</v>
      </c>
      <c r="D184" s="108">
        <v>423</v>
      </c>
      <c r="E184" s="146">
        <f t="shared" si="49"/>
        <v>434</v>
      </c>
      <c r="F184" s="108">
        <v>423</v>
      </c>
      <c r="G184" s="199">
        <v>11</v>
      </c>
      <c r="H184" s="199">
        <v>329</v>
      </c>
      <c r="I184" s="146">
        <f t="shared" si="51"/>
        <v>77.777777777777786</v>
      </c>
      <c r="J184" s="199">
        <v>340</v>
      </c>
      <c r="K184" s="32">
        <f t="shared" si="50"/>
        <v>78.341013824884797</v>
      </c>
      <c r="L184" s="197">
        <v>0</v>
      </c>
      <c r="M184" s="198">
        <v>0</v>
      </c>
    </row>
    <row r="185" spans="2:13" ht="19.149999999999999" hidden="1" customHeight="1" outlineLevel="2" x14ac:dyDescent="0.25">
      <c r="B185" s="111" t="s">
        <v>88</v>
      </c>
      <c r="C185" s="112">
        <v>22</v>
      </c>
      <c r="D185" s="108">
        <v>584</v>
      </c>
      <c r="E185" s="146">
        <f t="shared" si="49"/>
        <v>596</v>
      </c>
      <c r="F185" s="108">
        <v>584</v>
      </c>
      <c r="G185" s="199">
        <v>12</v>
      </c>
      <c r="H185" s="199">
        <v>569</v>
      </c>
      <c r="I185" s="146">
        <f t="shared" si="51"/>
        <v>97.43150684931507</v>
      </c>
      <c r="J185" s="199">
        <v>581</v>
      </c>
      <c r="K185" s="32">
        <f t="shared" si="50"/>
        <v>97.483221476510067</v>
      </c>
      <c r="L185" s="197">
        <v>0</v>
      </c>
      <c r="M185" s="198">
        <v>138</v>
      </c>
    </row>
    <row r="186" spans="2:13" ht="19.149999999999999" hidden="1" customHeight="1" outlineLevel="2" x14ac:dyDescent="0.25">
      <c r="B186" s="111" t="s">
        <v>88</v>
      </c>
      <c r="C186" s="112">
        <v>23</v>
      </c>
      <c r="D186" s="108">
        <v>472</v>
      </c>
      <c r="E186" s="146">
        <f t="shared" si="49"/>
        <v>482</v>
      </c>
      <c r="F186" s="108">
        <v>472</v>
      </c>
      <c r="G186" s="199">
        <v>10</v>
      </c>
      <c r="H186" s="199">
        <v>411</v>
      </c>
      <c r="I186" s="146">
        <f t="shared" si="51"/>
        <v>87.076271186440678</v>
      </c>
      <c r="J186" s="199">
        <v>411</v>
      </c>
      <c r="K186" s="32">
        <f t="shared" si="50"/>
        <v>85.269709543568467</v>
      </c>
      <c r="L186" s="197">
        <v>0</v>
      </c>
      <c r="M186" s="198">
        <v>0</v>
      </c>
    </row>
    <row r="187" spans="2:13" ht="19.149999999999999" hidden="1" customHeight="1" outlineLevel="2" x14ac:dyDescent="0.25">
      <c r="B187" s="111" t="s">
        <v>88</v>
      </c>
      <c r="C187" s="112">
        <v>24</v>
      </c>
      <c r="D187" s="108">
        <v>575</v>
      </c>
      <c r="E187" s="146">
        <f t="shared" si="49"/>
        <v>589</v>
      </c>
      <c r="F187" s="108">
        <v>575</v>
      </c>
      <c r="G187" s="199">
        <v>14</v>
      </c>
      <c r="H187" s="199">
        <v>268</v>
      </c>
      <c r="I187" s="146">
        <f t="shared" si="51"/>
        <v>46.608695652173914</v>
      </c>
      <c r="J187" s="199">
        <v>274</v>
      </c>
      <c r="K187" s="32">
        <f t="shared" si="50"/>
        <v>46.519524617996602</v>
      </c>
      <c r="L187" s="197">
        <v>50</v>
      </c>
      <c r="M187" s="198">
        <v>63</v>
      </c>
    </row>
    <row r="188" spans="2:13" ht="19.149999999999999" hidden="1" customHeight="1" outlineLevel="2" x14ac:dyDescent="0.25">
      <c r="B188" s="111" t="s">
        <v>88</v>
      </c>
      <c r="C188" s="112">
        <v>25</v>
      </c>
      <c r="D188" s="108">
        <v>382</v>
      </c>
      <c r="E188" s="146">
        <f t="shared" si="49"/>
        <v>390</v>
      </c>
      <c r="F188" s="108">
        <v>382</v>
      </c>
      <c r="G188" s="199">
        <v>8</v>
      </c>
      <c r="H188" s="199">
        <v>205</v>
      </c>
      <c r="I188" s="146">
        <f t="shared" si="51"/>
        <v>53.664921465968582</v>
      </c>
      <c r="J188" s="199">
        <v>213</v>
      </c>
      <c r="K188" s="32">
        <f t="shared" si="50"/>
        <v>54.615384615384613</v>
      </c>
      <c r="L188" s="197">
        <v>0</v>
      </c>
      <c r="M188" s="198">
        <v>0</v>
      </c>
    </row>
    <row r="189" spans="2:13" ht="19.149999999999999" hidden="1" customHeight="1" outlineLevel="2" x14ac:dyDescent="0.25">
      <c r="B189" s="111" t="s">
        <v>88</v>
      </c>
      <c r="C189" s="112">
        <v>26</v>
      </c>
      <c r="D189" s="108">
        <v>481</v>
      </c>
      <c r="E189" s="146">
        <f t="shared" si="49"/>
        <v>491</v>
      </c>
      <c r="F189" s="108">
        <v>481</v>
      </c>
      <c r="G189" s="199">
        <v>10</v>
      </c>
      <c r="H189" s="199">
        <v>392</v>
      </c>
      <c r="I189" s="146">
        <f t="shared" si="51"/>
        <v>81.4968814968815</v>
      </c>
      <c r="J189" s="199">
        <v>402</v>
      </c>
      <c r="K189" s="32">
        <f t="shared" si="50"/>
        <v>81.87372708757637</v>
      </c>
      <c r="L189" s="197">
        <v>0</v>
      </c>
      <c r="M189" s="198">
        <v>0</v>
      </c>
    </row>
    <row r="190" spans="2:13" ht="19.149999999999999" hidden="1" customHeight="1" outlineLevel="2" x14ac:dyDescent="0.25">
      <c r="B190" s="111" t="s">
        <v>88</v>
      </c>
      <c r="C190" s="112">
        <v>27</v>
      </c>
      <c r="D190" s="108">
        <v>487</v>
      </c>
      <c r="E190" s="146">
        <f t="shared" si="49"/>
        <v>497</v>
      </c>
      <c r="F190" s="108">
        <v>487</v>
      </c>
      <c r="G190" s="199">
        <v>10</v>
      </c>
      <c r="H190" s="199">
        <v>369</v>
      </c>
      <c r="I190" s="146">
        <f t="shared" si="51"/>
        <v>75.770020533880896</v>
      </c>
      <c r="J190" s="199">
        <v>379</v>
      </c>
      <c r="K190" s="32">
        <f t="shared" si="50"/>
        <v>76.25754527162978</v>
      </c>
      <c r="L190" s="197">
        <v>0</v>
      </c>
      <c r="M190" s="198">
        <v>0</v>
      </c>
    </row>
    <row r="191" spans="2:13" ht="19.149999999999999" hidden="1" customHeight="1" outlineLevel="2" x14ac:dyDescent="0.25">
      <c r="B191" s="111" t="s">
        <v>88</v>
      </c>
      <c r="C191" s="112">
        <v>28</v>
      </c>
      <c r="D191" s="108">
        <v>488</v>
      </c>
      <c r="E191" s="146">
        <f t="shared" si="49"/>
        <v>505</v>
      </c>
      <c r="F191" s="108">
        <v>488</v>
      </c>
      <c r="G191" s="199">
        <v>17</v>
      </c>
      <c r="H191" s="199">
        <v>488</v>
      </c>
      <c r="I191" s="146">
        <f t="shared" si="51"/>
        <v>100</v>
      </c>
      <c r="J191" s="199">
        <v>505</v>
      </c>
      <c r="K191" s="32">
        <f t="shared" si="50"/>
        <v>100</v>
      </c>
      <c r="L191" s="197">
        <v>0</v>
      </c>
      <c r="M191" s="198">
        <v>0</v>
      </c>
    </row>
    <row r="192" spans="2:13" ht="19.149999999999999" hidden="1" customHeight="1" outlineLevel="2" x14ac:dyDescent="0.25">
      <c r="B192" s="111" t="s">
        <v>88</v>
      </c>
      <c r="C192" s="112">
        <v>29</v>
      </c>
      <c r="D192" s="108">
        <v>523</v>
      </c>
      <c r="E192" s="146">
        <f t="shared" si="49"/>
        <v>542</v>
      </c>
      <c r="F192" s="108">
        <v>523</v>
      </c>
      <c r="G192" s="199">
        <v>19</v>
      </c>
      <c r="H192" s="199">
        <v>282</v>
      </c>
      <c r="I192" s="146">
        <f t="shared" si="51"/>
        <v>53.919694072657741</v>
      </c>
      <c r="J192" s="199">
        <v>300</v>
      </c>
      <c r="K192" s="32">
        <f t="shared" si="50"/>
        <v>55.350553505535061</v>
      </c>
      <c r="L192" s="197">
        <v>100</v>
      </c>
      <c r="M192" s="198">
        <v>0</v>
      </c>
    </row>
    <row r="193" spans="2:13" ht="19.149999999999999" hidden="1" customHeight="1" outlineLevel="2" x14ac:dyDescent="0.25">
      <c r="B193" s="111" t="s">
        <v>88</v>
      </c>
      <c r="C193" s="112">
        <v>30</v>
      </c>
      <c r="D193" s="108">
        <v>405</v>
      </c>
      <c r="E193" s="146">
        <f t="shared" si="49"/>
        <v>413</v>
      </c>
      <c r="F193" s="108">
        <v>405</v>
      </c>
      <c r="G193" s="199">
        <v>8</v>
      </c>
      <c r="H193" s="199">
        <v>405</v>
      </c>
      <c r="I193" s="146">
        <f t="shared" si="51"/>
        <v>100</v>
      </c>
      <c r="J193" s="199">
        <v>413</v>
      </c>
      <c r="K193" s="32">
        <f t="shared" si="50"/>
        <v>100</v>
      </c>
      <c r="L193" s="197">
        <v>0</v>
      </c>
      <c r="M193" s="198">
        <v>0</v>
      </c>
    </row>
    <row r="194" spans="2:13" ht="19.149999999999999" hidden="1" customHeight="1" outlineLevel="2" x14ac:dyDescent="0.25">
      <c r="B194" s="111" t="s">
        <v>88</v>
      </c>
      <c r="C194" s="112">
        <v>31</v>
      </c>
      <c r="D194" s="108">
        <v>508</v>
      </c>
      <c r="E194" s="146">
        <f t="shared" si="49"/>
        <v>520</v>
      </c>
      <c r="F194" s="108">
        <v>508</v>
      </c>
      <c r="G194" s="199">
        <v>12</v>
      </c>
      <c r="H194" s="199">
        <v>165</v>
      </c>
      <c r="I194" s="146">
        <f t="shared" si="51"/>
        <v>32.480314960629919</v>
      </c>
      <c r="J194" s="199">
        <v>175</v>
      </c>
      <c r="K194" s="32">
        <f t="shared" si="50"/>
        <v>33.653846153846153</v>
      </c>
      <c r="L194" s="197">
        <v>0</v>
      </c>
      <c r="M194" s="198">
        <v>0</v>
      </c>
    </row>
    <row r="195" spans="2:13" ht="19.149999999999999" hidden="1" customHeight="1" outlineLevel="2" x14ac:dyDescent="0.25">
      <c r="B195" s="111" t="s">
        <v>88</v>
      </c>
      <c r="C195" s="112">
        <v>32</v>
      </c>
      <c r="D195" s="108">
        <v>404</v>
      </c>
      <c r="E195" s="146">
        <f t="shared" si="49"/>
        <v>413</v>
      </c>
      <c r="F195" s="108">
        <v>404</v>
      </c>
      <c r="G195" s="199">
        <v>9</v>
      </c>
      <c r="H195" s="199">
        <v>245</v>
      </c>
      <c r="I195" s="146">
        <f t="shared" si="51"/>
        <v>60.64356435643564</v>
      </c>
      <c r="J195" s="199">
        <v>252</v>
      </c>
      <c r="K195" s="32">
        <f t="shared" si="50"/>
        <v>61.016949152542374</v>
      </c>
      <c r="L195" s="197">
        <v>10</v>
      </c>
      <c r="M195" s="198">
        <v>0</v>
      </c>
    </row>
    <row r="196" spans="2:13" ht="19.149999999999999" hidden="1" customHeight="1" outlineLevel="2" x14ac:dyDescent="0.25">
      <c r="B196" s="111" t="s">
        <v>88</v>
      </c>
      <c r="C196" s="112">
        <v>33</v>
      </c>
      <c r="D196" s="108">
        <v>389</v>
      </c>
      <c r="E196" s="146">
        <f t="shared" si="49"/>
        <v>397</v>
      </c>
      <c r="F196" s="108">
        <v>389</v>
      </c>
      <c r="G196" s="199">
        <v>8</v>
      </c>
      <c r="H196" s="199">
        <v>223</v>
      </c>
      <c r="I196" s="146">
        <f t="shared" si="51"/>
        <v>57.326478149100254</v>
      </c>
      <c r="J196" s="199">
        <v>230</v>
      </c>
      <c r="K196" s="32">
        <f t="shared" si="50"/>
        <v>57.934508816120911</v>
      </c>
      <c r="L196" s="197">
        <v>100</v>
      </c>
      <c r="M196" s="198">
        <v>0</v>
      </c>
    </row>
    <row r="197" spans="2:13" ht="19.149999999999999" hidden="1" customHeight="1" outlineLevel="2" x14ac:dyDescent="0.25">
      <c r="B197" s="111" t="s">
        <v>88</v>
      </c>
      <c r="C197" s="112">
        <v>34</v>
      </c>
      <c r="D197" s="108">
        <v>527</v>
      </c>
      <c r="E197" s="146">
        <f t="shared" si="49"/>
        <v>539</v>
      </c>
      <c r="F197" s="108">
        <v>527</v>
      </c>
      <c r="G197" s="199">
        <v>12</v>
      </c>
      <c r="H197" s="199">
        <v>443</v>
      </c>
      <c r="I197" s="146">
        <f t="shared" si="51"/>
        <v>84.060721062618597</v>
      </c>
      <c r="J197" s="199">
        <v>455</v>
      </c>
      <c r="K197" s="32">
        <f t="shared" si="50"/>
        <v>84.415584415584405</v>
      </c>
      <c r="L197" s="197">
        <v>0</v>
      </c>
      <c r="M197" s="198">
        <v>77</v>
      </c>
    </row>
    <row r="198" spans="2:13" ht="19.149999999999999" hidden="1" customHeight="1" outlineLevel="2" x14ac:dyDescent="0.25">
      <c r="B198" s="111" t="s">
        <v>88</v>
      </c>
      <c r="C198" s="112">
        <v>35</v>
      </c>
      <c r="D198" s="108">
        <v>480</v>
      </c>
      <c r="E198" s="146">
        <f t="shared" si="49"/>
        <v>490</v>
      </c>
      <c r="F198" s="108">
        <v>480</v>
      </c>
      <c r="G198" s="114">
        <v>10</v>
      </c>
      <c r="H198" s="114">
        <v>480</v>
      </c>
      <c r="I198" s="146">
        <f t="shared" si="51"/>
        <v>100</v>
      </c>
      <c r="J198" s="114">
        <v>490</v>
      </c>
      <c r="K198" s="32">
        <f t="shared" si="50"/>
        <v>100</v>
      </c>
      <c r="L198" s="201">
        <v>0</v>
      </c>
      <c r="M198" s="116">
        <v>0</v>
      </c>
    </row>
    <row r="199" spans="2:13" ht="19.149999999999999" hidden="1" customHeight="1" outlineLevel="2" x14ac:dyDescent="0.25">
      <c r="B199" s="111" t="s">
        <v>88</v>
      </c>
      <c r="C199" s="112">
        <v>36</v>
      </c>
      <c r="D199" s="108">
        <v>580</v>
      </c>
      <c r="E199" s="146">
        <f t="shared" si="49"/>
        <v>592</v>
      </c>
      <c r="F199" s="108">
        <v>580</v>
      </c>
      <c r="G199" s="199">
        <v>12</v>
      </c>
      <c r="H199" s="199">
        <v>468</v>
      </c>
      <c r="I199" s="146">
        <f t="shared" si="51"/>
        <v>80.689655172413794</v>
      </c>
      <c r="J199" s="199">
        <v>480</v>
      </c>
      <c r="K199" s="32">
        <f t="shared" si="50"/>
        <v>81.081081081081081</v>
      </c>
      <c r="L199" s="197">
        <v>0</v>
      </c>
      <c r="M199" s="198">
        <v>0</v>
      </c>
    </row>
    <row r="200" spans="2:13" ht="19.149999999999999" hidden="1" customHeight="1" outlineLevel="2" x14ac:dyDescent="0.25">
      <c r="B200" s="111" t="s">
        <v>88</v>
      </c>
      <c r="C200" s="112">
        <v>37</v>
      </c>
      <c r="D200" s="108">
        <v>435</v>
      </c>
      <c r="E200" s="146">
        <f t="shared" si="49"/>
        <v>444</v>
      </c>
      <c r="F200" s="108">
        <v>435</v>
      </c>
      <c r="G200" s="199">
        <v>9</v>
      </c>
      <c r="H200" s="199">
        <v>338</v>
      </c>
      <c r="I200" s="146">
        <f t="shared" si="51"/>
        <v>77.701149425287355</v>
      </c>
      <c r="J200" s="199">
        <v>322</v>
      </c>
      <c r="K200" s="32">
        <f t="shared" si="50"/>
        <v>72.522522522522522</v>
      </c>
      <c r="L200" s="197">
        <v>0</v>
      </c>
      <c r="M200" s="198">
        <v>0</v>
      </c>
    </row>
    <row r="201" spans="2:13" ht="19.149999999999999" hidden="1" customHeight="1" outlineLevel="2" x14ac:dyDescent="0.25">
      <c r="B201" s="111" t="s">
        <v>88</v>
      </c>
      <c r="C201" s="112">
        <v>38</v>
      </c>
      <c r="D201" s="108">
        <v>447</v>
      </c>
      <c r="E201" s="146">
        <f t="shared" si="49"/>
        <v>447</v>
      </c>
      <c r="F201" s="108">
        <v>447</v>
      </c>
      <c r="G201" s="199">
        <v>0</v>
      </c>
      <c r="H201" s="199">
        <v>373</v>
      </c>
      <c r="I201" s="146">
        <f t="shared" si="51"/>
        <v>83.445190156599551</v>
      </c>
      <c r="J201" s="199">
        <v>198</v>
      </c>
      <c r="K201" s="32">
        <f t="shared" si="50"/>
        <v>44.29530201342282</v>
      </c>
      <c r="L201" s="197">
        <v>0</v>
      </c>
      <c r="M201" s="198">
        <v>0</v>
      </c>
    </row>
    <row r="202" spans="2:13" ht="19.149999999999999" hidden="1" customHeight="1" outlineLevel="2" x14ac:dyDescent="0.25">
      <c r="B202" s="111" t="s">
        <v>88</v>
      </c>
      <c r="C202" s="112">
        <v>39</v>
      </c>
      <c r="D202" s="108">
        <v>409</v>
      </c>
      <c r="E202" s="146">
        <f t="shared" si="49"/>
        <v>418</v>
      </c>
      <c r="F202" s="108">
        <v>409</v>
      </c>
      <c r="G202" s="199">
        <v>9</v>
      </c>
      <c r="H202" s="199">
        <v>375</v>
      </c>
      <c r="I202" s="146">
        <f t="shared" si="51"/>
        <v>91.687041564792167</v>
      </c>
      <c r="J202" s="199">
        <v>382</v>
      </c>
      <c r="K202" s="32">
        <f t="shared" si="50"/>
        <v>91.387559808612437</v>
      </c>
      <c r="L202" s="197">
        <v>0</v>
      </c>
      <c r="M202" s="198">
        <v>0</v>
      </c>
    </row>
    <row r="203" spans="2:13" ht="19.149999999999999" hidden="1" customHeight="1" outlineLevel="2" x14ac:dyDescent="0.25">
      <c r="B203" s="111" t="s">
        <v>88</v>
      </c>
      <c r="C203" s="112">
        <v>40</v>
      </c>
      <c r="D203" s="108">
        <v>487</v>
      </c>
      <c r="E203" s="146">
        <f t="shared" si="49"/>
        <v>497</v>
      </c>
      <c r="F203" s="108">
        <v>487</v>
      </c>
      <c r="G203" s="199">
        <v>10</v>
      </c>
      <c r="H203" s="199">
        <v>225</v>
      </c>
      <c r="I203" s="146">
        <f t="shared" si="51"/>
        <v>46.201232032854215</v>
      </c>
      <c r="J203" s="199">
        <v>235</v>
      </c>
      <c r="K203" s="32">
        <f t="shared" si="50"/>
        <v>47.283702213279675</v>
      </c>
      <c r="L203" s="197">
        <v>0</v>
      </c>
      <c r="M203" s="198">
        <v>0</v>
      </c>
    </row>
    <row r="204" spans="2:13" ht="19.149999999999999" hidden="1" customHeight="1" outlineLevel="2" x14ac:dyDescent="0.25">
      <c r="B204" s="111" t="s">
        <v>88</v>
      </c>
      <c r="C204" s="112">
        <v>41</v>
      </c>
      <c r="D204" s="108">
        <v>504</v>
      </c>
      <c r="E204" s="146">
        <f t="shared" si="49"/>
        <v>514</v>
      </c>
      <c r="F204" s="108">
        <v>504</v>
      </c>
      <c r="G204" s="199">
        <v>10</v>
      </c>
      <c r="H204" s="199">
        <v>388</v>
      </c>
      <c r="I204" s="146">
        <f t="shared" si="51"/>
        <v>76.984126984126988</v>
      </c>
      <c r="J204" s="199">
        <v>398</v>
      </c>
      <c r="K204" s="32">
        <f t="shared" si="50"/>
        <v>77.431906614786001</v>
      </c>
      <c r="L204" s="197">
        <v>0</v>
      </c>
      <c r="M204" s="198">
        <v>0</v>
      </c>
    </row>
    <row r="205" spans="2:13" ht="19.149999999999999" hidden="1" customHeight="1" outlineLevel="2" x14ac:dyDescent="0.25">
      <c r="B205" s="111" t="s">
        <v>88</v>
      </c>
      <c r="C205" s="112" t="s">
        <v>14</v>
      </c>
      <c r="D205" s="104"/>
      <c r="E205" s="146">
        <f t="shared" si="49"/>
        <v>28</v>
      </c>
      <c r="F205" s="104"/>
      <c r="G205" s="199">
        <v>28</v>
      </c>
      <c r="H205" s="199"/>
      <c r="I205" s="146"/>
      <c r="J205" s="199">
        <v>28</v>
      </c>
      <c r="K205" s="32"/>
      <c r="L205" s="197"/>
      <c r="M205" s="198"/>
    </row>
    <row r="206" spans="2:13" ht="19.149999999999999" customHeight="1" outlineLevel="1" collapsed="1" x14ac:dyDescent="0.25">
      <c r="B206" s="113" t="s">
        <v>88</v>
      </c>
      <c r="C206" s="150"/>
      <c r="D206" s="242">
        <f>SUM(D164:D205)</f>
        <v>19298</v>
      </c>
      <c r="E206" s="242">
        <f t="shared" ref="E206:M206" si="52">SUM(E164:E205)</f>
        <v>19765</v>
      </c>
      <c r="F206" s="242">
        <f t="shared" si="52"/>
        <v>19298</v>
      </c>
      <c r="G206" s="242">
        <f t="shared" si="52"/>
        <v>467</v>
      </c>
      <c r="H206" s="242">
        <f t="shared" si="52"/>
        <v>12995</v>
      </c>
      <c r="I206" s="242">
        <f>SUM(I164:I205)/41</f>
        <v>67.022923624315936</v>
      </c>
      <c r="J206" s="242">
        <f t="shared" si="52"/>
        <v>12740</v>
      </c>
      <c r="K206" s="242">
        <f>SUM(K164:K205)/41</f>
        <v>64.064605488276854</v>
      </c>
      <c r="L206" s="242">
        <f t="shared" si="52"/>
        <v>642</v>
      </c>
      <c r="M206" s="246">
        <f t="shared" si="52"/>
        <v>1175</v>
      </c>
    </row>
    <row r="207" spans="2:13" ht="19.149999999999999" hidden="1" customHeight="1" outlineLevel="2" x14ac:dyDescent="0.25">
      <c r="B207" s="111" t="s">
        <v>89</v>
      </c>
      <c r="C207" s="112">
        <v>1</v>
      </c>
      <c r="D207" s="108">
        <v>474</v>
      </c>
      <c r="E207" s="202">
        <f>F207+G207</f>
        <v>487</v>
      </c>
      <c r="F207" s="108">
        <v>474</v>
      </c>
      <c r="G207" s="203">
        <v>13</v>
      </c>
      <c r="H207" s="203">
        <v>130</v>
      </c>
      <c r="I207" s="202">
        <f>(H207/F207)*100</f>
        <v>27.426160337552741</v>
      </c>
      <c r="J207" s="203">
        <v>143</v>
      </c>
      <c r="K207" s="32">
        <f>(J207/E207)*100</f>
        <v>29.363449691991789</v>
      </c>
      <c r="L207" s="204">
        <v>0</v>
      </c>
      <c r="M207" s="205">
        <v>0</v>
      </c>
    </row>
    <row r="208" spans="2:13" ht="19.149999999999999" hidden="1" customHeight="1" outlineLevel="2" x14ac:dyDescent="0.25">
      <c r="B208" s="111" t="s">
        <v>89</v>
      </c>
      <c r="C208" s="112">
        <v>2</v>
      </c>
      <c r="D208" s="108">
        <v>569</v>
      </c>
      <c r="E208" s="202">
        <f t="shared" ref="E208:E218" si="53">F208+G208</f>
        <v>581</v>
      </c>
      <c r="F208" s="108">
        <v>569</v>
      </c>
      <c r="G208" s="203">
        <v>12</v>
      </c>
      <c r="H208" s="203">
        <v>75</v>
      </c>
      <c r="I208" s="202">
        <f>(H208/F208)*100</f>
        <v>13.181019332161686</v>
      </c>
      <c r="J208" s="203">
        <v>87</v>
      </c>
      <c r="K208" s="32">
        <f t="shared" ref="K208:K218" si="54">(J208/E208)*100</f>
        <v>14.974182444061961</v>
      </c>
      <c r="L208" s="204">
        <v>0</v>
      </c>
      <c r="M208" s="205">
        <v>0</v>
      </c>
    </row>
    <row r="209" spans="2:13" ht="19.149999999999999" hidden="1" customHeight="1" outlineLevel="2" x14ac:dyDescent="0.25">
      <c r="B209" s="111" t="s">
        <v>89</v>
      </c>
      <c r="C209" s="112">
        <v>3</v>
      </c>
      <c r="D209" s="108">
        <v>505</v>
      </c>
      <c r="E209" s="202">
        <f t="shared" si="53"/>
        <v>515</v>
      </c>
      <c r="F209" s="108">
        <v>505</v>
      </c>
      <c r="G209" s="203">
        <v>10</v>
      </c>
      <c r="H209" s="203">
        <v>128</v>
      </c>
      <c r="I209" s="202">
        <f t="shared" ref="I209:I218" si="55">(H209/F209)*100</f>
        <v>25.346534653465348</v>
      </c>
      <c r="J209" s="203">
        <v>138</v>
      </c>
      <c r="K209" s="32">
        <f t="shared" si="54"/>
        <v>26.796116504854368</v>
      </c>
      <c r="L209" s="204">
        <v>0</v>
      </c>
      <c r="M209" s="205">
        <v>0</v>
      </c>
    </row>
    <row r="210" spans="2:13" ht="19.149999999999999" hidden="1" customHeight="1" outlineLevel="2" x14ac:dyDescent="0.25">
      <c r="B210" s="111" t="s">
        <v>89</v>
      </c>
      <c r="C210" s="112">
        <v>4</v>
      </c>
      <c r="D210" s="108">
        <v>561</v>
      </c>
      <c r="E210" s="202">
        <f t="shared" si="53"/>
        <v>575</v>
      </c>
      <c r="F210" s="108">
        <v>561</v>
      </c>
      <c r="G210" s="203">
        <v>14</v>
      </c>
      <c r="H210" s="203">
        <v>470</v>
      </c>
      <c r="I210" s="202">
        <f t="shared" si="55"/>
        <v>83.77896613190731</v>
      </c>
      <c r="J210" s="203">
        <v>446</v>
      </c>
      <c r="K210" s="32">
        <f t="shared" si="54"/>
        <v>77.565217391304358</v>
      </c>
      <c r="L210" s="204">
        <v>0</v>
      </c>
      <c r="M210" s="205">
        <v>23</v>
      </c>
    </row>
    <row r="211" spans="2:13" ht="19.149999999999999" hidden="1" customHeight="1" outlineLevel="2" x14ac:dyDescent="0.25">
      <c r="B211" s="111" t="s">
        <v>89</v>
      </c>
      <c r="C211" s="112">
        <v>5</v>
      </c>
      <c r="D211" s="108">
        <v>526</v>
      </c>
      <c r="E211" s="202">
        <f t="shared" si="53"/>
        <v>537</v>
      </c>
      <c r="F211" s="108">
        <v>526</v>
      </c>
      <c r="G211" s="199">
        <v>11</v>
      </c>
      <c r="H211" s="199">
        <v>409</v>
      </c>
      <c r="I211" s="202">
        <f t="shared" si="55"/>
        <v>77.756653992395442</v>
      </c>
      <c r="J211" s="199">
        <v>413</v>
      </c>
      <c r="K211" s="32">
        <f t="shared" si="54"/>
        <v>76.90875232774674</v>
      </c>
      <c r="L211" s="197">
        <v>0</v>
      </c>
      <c r="M211" s="198">
        <v>0</v>
      </c>
    </row>
    <row r="212" spans="2:13" ht="19.149999999999999" hidden="1" customHeight="1" outlineLevel="2" x14ac:dyDescent="0.25">
      <c r="B212" s="111" t="s">
        <v>89</v>
      </c>
      <c r="C212" s="112">
        <v>6</v>
      </c>
      <c r="D212" s="108">
        <v>501</v>
      </c>
      <c r="E212" s="202">
        <f t="shared" si="53"/>
        <v>512</v>
      </c>
      <c r="F212" s="108">
        <v>501</v>
      </c>
      <c r="G212" s="203">
        <v>11</v>
      </c>
      <c r="H212" s="203">
        <v>407</v>
      </c>
      <c r="I212" s="202">
        <f t="shared" si="55"/>
        <v>81.237524950099811</v>
      </c>
      <c r="J212" s="203">
        <f>346</f>
        <v>346</v>
      </c>
      <c r="K212" s="32">
        <f t="shared" si="54"/>
        <v>67.578125</v>
      </c>
      <c r="L212" s="204">
        <v>30</v>
      </c>
      <c r="M212" s="205">
        <v>245</v>
      </c>
    </row>
    <row r="213" spans="2:13" ht="19.149999999999999" hidden="1" customHeight="1" outlineLevel="2" x14ac:dyDescent="0.25">
      <c r="B213" s="111" t="s">
        <v>89</v>
      </c>
      <c r="C213" s="112">
        <v>7</v>
      </c>
      <c r="D213" s="108">
        <v>476</v>
      </c>
      <c r="E213" s="202">
        <f t="shared" si="53"/>
        <v>516</v>
      </c>
      <c r="F213" s="108">
        <v>476</v>
      </c>
      <c r="G213" s="203">
        <v>40</v>
      </c>
      <c r="H213" s="203">
        <v>306</v>
      </c>
      <c r="I213" s="202">
        <f t="shared" si="55"/>
        <v>64.285714285714292</v>
      </c>
      <c r="J213" s="203">
        <v>346</v>
      </c>
      <c r="K213" s="32">
        <f t="shared" si="54"/>
        <v>67.054263565891475</v>
      </c>
      <c r="L213" s="204">
        <v>0</v>
      </c>
      <c r="M213" s="205">
        <v>0</v>
      </c>
    </row>
    <row r="214" spans="2:13" ht="19.149999999999999" hidden="1" customHeight="1" outlineLevel="2" x14ac:dyDescent="0.25">
      <c r="B214" s="111" t="s">
        <v>89</v>
      </c>
      <c r="C214" s="112">
        <v>8</v>
      </c>
      <c r="D214" s="108">
        <v>468</v>
      </c>
      <c r="E214" s="202">
        <f t="shared" si="53"/>
        <v>478</v>
      </c>
      <c r="F214" s="108">
        <v>468</v>
      </c>
      <c r="G214" s="203">
        <v>10</v>
      </c>
      <c r="H214" s="203">
        <v>130</v>
      </c>
      <c r="I214" s="202">
        <f t="shared" si="55"/>
        <v>27.777777777777779</v>
      </c>
      <c r="J214" s="203">
        <v>140</v>
      </c>
      <c r="K214" s="32">
        <f t="shared" si="54"/>
        <v>29.288702928870293</v>
      </c>
      <c r="L214" s="204">
        <v>0</v>
      </c>
      <c r="M214" s="205">
        <v>0</v>
      </c>
    </row>
    <row r="215" spans="2:13" ht="19.149999999999999" hidden="1" customHeight="1" outlineLevel="2" x14ac:dyDescent="0.25">
      <c r="B215" s="111" t="s">
        <v>89</v>
      </c>
      <c r="C215" s="112">
        <v>9</v>
      </c>
      <c r="D215" s="108">
        <v>402</v>
      </c>
      <c r="E215" s="202">
        <f t="shared" si="53"/>
        <v>408</v>
      </c>
      <c r="F215" s="108">
        <v>402</v>
      </c>
      <c r="G215" s="203">
        <v>6</v>
      </c>
      <c r="H215" s="203">
        <v>294</v>
      </c>
      <c r="I215" s="202">
        <f t="shared" si="55"/>
        <v>73.134328358208961</v>
      </c>
      <c r="J215" s="203">
        <v>300</v>
      </c>
      <c r="K215" s="32">
        <f t="shared" si="54"/>
        <v>73.529411764705884</v>
      </c>
      <c r="L215" s="204">
        <v>0</v>
      </c>
      <c r="M215" s="205">
        <v>0</v>
      </c>
    </row>
    <row r="216" spans="2:13" ht="19.149999999999999" hidden="1" customHeight="1" outlineLevel="2" x14ac:dyDescent="0.25">
      <c r="B216" s="111" t="s">
        <v>89</v>
      </c>
      <c r="C216" s="112">
        <v>10</v>
      </c>
      <c r="D216" s="108">
        <v>531</v>
      </c>
      <c r="E216" s="202">
        <f t="shared" si="53"/>
        <v>542</v>
      </c>
      <c r="F216" s="108">
        <v>531</v>
      </c>
      <c r="G216" s="203">
        <v>11</v>
      </c>
      <c r="H216" s="203">
        <v>259</v>
      </c>
      <c r="I216" s="202">
        <f t="shared" si="55"/>
        <v>48.775894538606401</v>
      </c>
      <c r="J216" s="203">
        <v>258</v>
      </c>
      <c r="K216" s="32">
        <f t="shared" si="54"/>
        <v>47.601476014760145</v>
      </c>
      <c r="L216" s="204">
        <v>0</v>
      </c>
      <c r="M216" s="205">
        <v>44</v>
      </c>
    </row>
    <row r="217" spans="2:13" ht="19.149999999999999" hidden="1" customHeight="1" outlineLevel="2" x14ac:dyDescent="0.25">
      <c r="B217" s="111" t="s">
        <v>89</v>
      </c>
      <c r="C217" s="112">
        <v>11</v>
      </c>
      <c r="D217" s="108">
        <v>508</v>
      </c>
      <c r="E217" s="202">
        <f t="shared" si="53"/>
        <v>524</v>
      </c>
      <c r="F217" s="108">
        <v>508</v>
      </c>
      <c r="G217" s="203">
        <v>16</v>
      </c>
      <c r="H217" s="203">
        <v>457</v>
      </c>
      <c r="I217" s="202">
        <f t="shared" si="55"/>
        <v>89.960629921259837</v>
      </c>
      <c r="J217" s="203">
        <v>473</v>
      </c>
      <c r="K217" s="32">
        <f t="shared" si="54"/>
        <v>90.267175572519093</v>
      </c>
      <c r="L217" s="204">
        <v>50</v>
      </c>
      <c r="M217" s="205">
        <v>0</v>
      </c>
    </row>
    <row r="218" spans="2:13" ht="19.149999999999999" hidden="1" customHeight="1" outlineLevel="2" x14ac:dyDescent="0.25">
      <c r="B218" s="111" t="s">
        <v>89</v>
      </c>
      <c r="C218" s="112">
        <v>12</v>
      </c>
      <c r="D218" s="108">
        <v>456</v>
      </c>
      <c r="E218" s="202">
        <f t="shared" si="53"/>
        <v>471</v>
      </c>
      <c r="F218" s="108">
        <v>456</v>
      </c>
      <c r="G218" s="203">
        <v>15</v>
      </c>
      <c r="H218" s="203">
        <v>276</v>
      </c>
      <c r="I218" s="202">
        <f t="shared" si="55"/>
        <v>60.526315789473685</v>
      </c>
      <c r="J218" s="203">
        <v>220</v>
      </c>
      <c r="K218" s="32">
        <f t="shared" si="54"/>
        <v>46.709129511677283</v>
      </c>
      <c r="L218" s="204">
        <v>150</v>
      </c>
      <c r="M218" s="205">
        <v>0</v>
      </c>
    </row>
    <row r="219" spans="2:13" ht="19.149999999999999" hidden="1" customHeight="1" outlineLevel="2" x14ac:dyDescent="0.25">
      <c r="B219" s="111" t="s">
        <v>89</v>
      </c>
      <c r="C219" s="112" t="s">
        <v>14</v>
      </c>
      <c r="D219" s="104"/>
      <c r="E219" s="202"/>
      <c r="F219" s="104"/>
      <c r="G219" s="203"/>
      <c r="H219" s="203"/>
      <c r="I219" s="202"/>
      <c r="J219" s="203"/>
      <c r="K219" s="32"/>
      <c r="L219" s="204"/>
      <c r="M219" s="205"/>
    </row>
    <row r="220" spans="2:13" ht="19.149999999999999" customHeight="1" outlineLevel="1" collapsed="1" x14ac:dyDescent="0.25">
      <c r="B220" s="113" t="s">
        <v>150</v>
      </c>
      <c r="C220" s="150"/>
      <c r="D220" s="242">
        <f>SUM(D207:D219)</f>
        <v>5977</v>
      </c>
      <c r="E220" s="242">
        <f t="shared" ref="E220:M220" si="56">SUM(E207:E219)</f>
        <v>6146</v>
      </c>
      <c r="F220" s="242">
        <f t="shared" si="56"/>
        <v>5977</v>
      </c>
      <c r="G220" s="242">
        <f t="shared" si="56"/>
        <v>169</v>
      </c>
      <c r="H220" s="242">
        <f t="shared" si="56"/>
        <v>3341</v>
      </c>
      <c r="I220" s="242">
        <f>SUM(I207:I219)/12</f>
        <v>56.098960005718602</v>
      </c>
      <c r="J220" s="242">
        <f t="shared" si="56"/>
        <v>3310</v>
      </c>
      <c r="K220" s="242">
        <f>SUM(K207:K219)/12</f>
        <v>53.969666893198614</v>
      </c>
      <c r="L220" s="242">
        <f t="shared" si="56"/>
        <v>230</v>
      </c>
      <c r="M220" s="246">
        <f t="shared" si="56"/>
        <v>312</v>
      </c>
    </row>
    <row r="221" spans="2:13" ht="19.149999999999999" hidden="1" customHeight="1" outlineLevel="2" x14ac:dyDescent="0.25">
      <c r="B221" s="111" t="s">
        <v>90</v>
      </c>
      <c r="C221" s="112">
        <v>1</v>
      </c>
      <c r="D221" s="108">
        <v>516</v>
      </c>
      <c r="E221" s="146">
        <f>F221+G221</f>
        <v>528</v>
      </c>
      <c r="F221" s="108">
        <v>516</v>
      </c>
      <c r="G221" s="199">
        <v>12</v>
      </c>
      <c r="H221" s="199">
        <v>512</v>
      </c>
      <c r="I221" s="146">
        <f>(H221/F221)*100</f>
        <v>99.224806201550393</v>
      </c>
      <c r="J221" s="199">
        <v>524</v>
      </c>
      <c r="K221" s="32">
        <f>(J221/E221)*100</f>
        <v>99.242424242424249</v>
      </c>
      <c r="L221" s="197">
        <v>0</v>
      </c>
      <c r="M221" s="198">
        <v>0</v>
      </c>
    </row>
    <row r="222" spans="2:13" ht="19.149999999999999" hidden="1" customHeight="1" outlineLevel="2" x14ac:dyDescent="0.25">
      <c r="B222" s="111" t="s">
        <v>90</v>
      </c>
      <c r="C222" s="112">
        <v>2</v>
      </c>
      <c r="D222" s="108">
        <v>446</v>
      </c>
      <c r="E222" s="146">
        <f t="shared" ref="E222:E226" si="57">F222+G222</f>
        <v>446</v>
      </c>
      <c r="F222" s="108">
        <v>446</v>
      </c>
      <c r="G222" s="199">
        <v>0</v>
      </c>
      <c r="H222" s="199">
        <v>320</v>
      </c>
      <c r="I222" s="146">
        <f>(H222/F222)*100</f>
        <v>71.74887892376681</v>
      </c>
      <c r="J222" s="199">
        <v>320</v>
      </c>
      <c r="K222" s="32">
        <f t="shared" ref="K222:K225" si="58">(J222/E222)*100</f>
        <v>71.74887892376681</v>
      </c>
      <c r="L222" s="197">
        <v>0</v>
      </c>
      <c r="M222" s="198">
        <v>0</v>
      </c>
    </row>
    <row r="223" spans="2:13" ht="19.149999999999999" hidden="1" customHeight="1" outlineLevel="2" x14ac:dyDescent="0.25">
      <c r="B223" s="111" t="s">
        <v>90</v>
      </c>
      <c r="C223" s="112">
        <v>3</v>
      </c>
      <c r="D223" s="108">
        <v>488</v>
      </c>
      <c r="E223" s="146">
        <f t="shared" si="57"/>
        <v>498</v>
      </c>
      <c r="F223" s="108">
        <v>488</v>
      </c>
      <c r="G223" s="199">
        <v>10</v>
      </c>
      <c r="H223" s="199">
        <v>488</v>
      </c>
      <c r="I223" s="146">
        <f t="shared" ref="I223:I225" si="59">(H223/F223)*100</f>
        <v>100</v>
      </c>
      <c r="J223" s="199">
        <v>230</v>
      </c>
      <c r="K223" s="32">
        <f t="shared" si="58"/>
        <v>46.184738955823299</v>
      </c>
      <c r="L223" s="197">
        <v>0</v>
      </c>
      <c r="M223" s="198">
        <v>100</v>
      </c>
    </row>
    <row r="224" spans="2:13" ht="19.149999999999999" hidden="1" customHeight="1" outlineLevel="2" x14ac:dyDescent="0.25">
      <c r="B224" s="111" t="s">
        <v>90</v>
      </c>
      <c r="C224" s="112">
        <v>4</v>
      </c>
      <c r="D224" s="108">
        <v>508</v>
      </c>
      <c r="E224" s="146">
        <f t="shared" si="57"/>
        <v>508</v>
      </c>
      <c r="F224" s="108">
        <v>508</v>
      </c>
      <c r="G224" s="199">
        <v>0</v>
      </c>
      <c r="H224" s="199">
        <v>299</v>
      </c>
      <c r="I224" s="146">
        <f t="shared" si="59"/>
        <v>58.85826771653543</v>
      </c>
      <c r="J224" s="199">
        <v>299</v>
      </c>
      <c r="K224" s="32">
        <f t="shared" si="58"/>
        <v>58.85826771653543</v>
      </c>
      <c r="L224" s="197">
        <v>0</v>
      </c>
      <c r="M224" s="198">
        <v>28</v>
      </c>
    </row>
    <row r="225" spans="2:13" ht="19.149999999999999" hidden="1" customHeight="1" outlineLevel="2" x14ac:dyDescent="0.25">
      <c r="B225" s="111" t="s">
        <v>90</v>
      </c>
      <c r="C225" s="112">
        <v>5</v>
      </c>
      <c r="D225" s="108">
        <v>463</v>
      </c>
      <c r="E225" s="146">
        <f t="shared" si="57"/>
        <v>474</v>
      </c>
      <c r="F225" s="108">
        <v>463</v>
      </c>
      <c r="G225" s="199">
        <v>11</v>
      </c>
      <c r="H225" s="199">
        <v>463</v>
      </c>
      <c r="I225" s="146">
        <f t="shared" si="59"/>
        <v>100</v>
      </c>
      <c r="J225" s="199">
        <v>469</v>
      </c>
      <c r="K225" s="32">
        <f t="shared" si="58"/>
        <v>98.94514767932489</v>
      </c>
      <c r="L225" s="197">
        <v>0</v>
      </c>
      <c r="M225" s="198">
        <v>141</v>
      </c>
    </row>
    <row r="226" spans="2:13" ht="19.149999999999999" hidden="1" customHeight="1" outlineLevel="2" x14ac:dyDescent="0.25">
      <c r="B226" s="111" t="s">
        <v>90</v>
      </c>
      <c r="C226" s="112" t="s">
        <v>14</v>
      </c>
      <c r="D226" s="104"/>
      <c r="E226" s="146">
        <f t="shared" si="57"/>
        <v>6</v>
      </c>
      <c r="F226" s="104"/>
      <c r="G226" s="199">
        <v>6</v>
      </c>
      <c r="H226" s="199"/>
      <c r="I226" s="146"/>
      <c r="J226" s="199">
        <v>6</v>
      </c>
      <c r="K226" s="32"/>
      <c r="L226" s="197"/>
      <c r="M226" s="198">
        <v>6</v>
      </c>
    </row>
    <row r="227" spans="2:13" ht="19.149999999999999" customHeight="1" outlineLevel="1" collapsed="1" x14ac:dyDescent="0.25">
      <c r="B227" s="113" t="s">
        <v>90</v>
      </c>
      <c r="C227" s="150"/>
      <c r="D227" s="242">
        <f>SUM(D221:D226)</f>
        <v>2421</v>
      </c>
      <c r="E227" s="242">
        <f t="shared" ref="E227:M227" si="60">SUM(E221:E226)</f>
        <v>2460</v>
      </c>
      <c r="F227" s="242">
        <f t="shared" si="60"/>
        <v>2421</v>
      </c>
      <c r="G227" s="242">
        <f t="shared" si="60"/>
        <v>39</v>
      </c>
      <c r="H227" s="242">
        <f t="shared" si="60"/>
        <v>2082</v>
      </c>
      <c r="I227" s="242">
        <f>SUM(I221:I226)/5</f>
        <v>85.966390568370528</v>
      </c>
      <c r="J227" s="242">
        <f t="shared" si="60"/>
        <v>1848</v>
      </c>
      <c r="K227" s="242">
        <f>SUM(K221:K226)/5</f>
        <v>74.995891503574938</v>
      </c>
      <c r="L227" s="242">
        <f t="shared" si="60"/>
        <v>0</v>
      </c>
      <c r="M227" s="246">
        <f t="shared" si="60"/>
        <v>275</v>
      </c>
    </row>
    <row r="228" spans="2:13" ht="19.149999999999999" hidden="1" customHeight="1" outlineLevel="2" x14ac:dyDescent="0.25">
      <c r="B228" s="111" t="s">
        <v>91</v>
      </c>
      <c r="C228" s="112">
        <v>1</v>
      </c>
      <c r="D228" s="108">
        <v>576</v>
      </c>
      <c r="E228" s="146">
        <f>F228+G228</f>
        <v>590</v>
      </c>
      <c r="F228" s="108">
        <v>576</v>
      </c>
      <c r="G228" s="114">
        <v>14</v>
      </c>
      <c r="H228" s="114">
        <v>576</v>
      </c>
      <c r="I228" s="146">
        <f>(H228/F228)*100</f>
        <v>100</v>
      </c>
      <c r="J228" s="114">
        <v>502</v>
      </c>
      <c r="K228" s="32">
        <f>(J228/E228)*100</f>
        <v>85.084745762711862</v>
      </c>
      <c r="L228" s="201">
        <v>26</v>
      </c>
      <c r="M228" s="116">
        <v>0</v>
      </c>
    </row>
    <row r="229" spans="2:13" ht="19.149999999999999" hidden="1" customHeight="1" outlineLevel="2" x14ac:dyDescent="0.25">
      <c r="B229" s="111" t="s">
        <v>91</v>
      </c>
      <c r="C229" s="112">
        <v>2</v>
      </c>
      <c r="D229" s="108">
        <v>562</v>
      </c>
      <c r="E229" s="146">
        <f t="shared" ref="E229:E231" si="61">F229+G229</f>
        <v>575</v>
      </c>
      <c r="F229" s="108">
        <v>562</v>
      </c>
      <c r="G229" s="199">
        <v>13</v>
      </c>
      <c r="H229" s="199">
        <v>509</v>
      </c>
      <c r="I229" s="146">
        <f>(H229/F229)*100</f>
        <v>90.569395017793596</v>
      </c>
      <c r="J229" s="199">
        <v>522</v>
      </c>
      <c r="K229" s="32">
        <f t="shared" ref="K229:K230" si="62">(J229/E229)*100</f>
        <v>90.782608695652172</v>
      </c>
      <c r="L229" s="197">
        <v>0</v>
      </c>
      <c r="M229" s="198">
        <v>0</v>
      </c>
    </row>
    <row r="230" spans="2:13" ht="19.149999999999999" hidden="1" customHeight="1" outlineLevel="2" x14ac:dyDescent="0.25">
      <c r="B230" s="111" t="s">
        <v>91</v>
      </c>
      <c r="C230" s="112">
        <v>3</v>
      </c>
      <c r="D230" s="108">
        <v>530</v>
      </c>
      <c r="E230" s="146">
        <f t="shared" si="61"/>
        <v>530</v>
      </c>
      <c r="F230" s="108">
        <v>530</v>
      </c>
      <c r="G230" s="114">
        <v>0</v>
      </c>
      <c r="H230" s="114">
        <v>510</v>
      </c>
      <c r="I230" s="146">
        <f t="shared" ref="I230" si="63">(H230/F230)*100</f>
        <v>96.226415094339629</v>
      </c>
      <c r="J230" s="114">
        <v>510</v>
      </c>
      <c r="K230" s="32">
        <f t="shared" si="62"/>
        <v>96.226415094339629</v>
      </c>
      <c r="L230" s="201">
        <v>0</v>
      </c>
      <c r="M230" s="116">
        <v>0</v>
      </c>
    </row>
    <row r="231" spans="2:13" ht="19.149999999999999" hidden="1" customHeight="1" outlineLevel="2" x14ac:dyDescent="0.25">
      <c r="B231" s="111" t="s">
        <v>91</v>
      </c>
      <c r="C231" s="112" t="s">
        <v>14</v>
      </c>
      <c r="D231" s="104"/>
      <c r="E231" s="146">
        <f t="shared" si="61"/>
        <v>4</v>
      </c>
      <c r="F231" s="104"/>
      <c r="G231" s="114">
        <v>4</v>
      </c>
      <c r="H231" s="114"/>
      <c r="I231" s="146"/>
      <c r="J231" s="114">
        <v>4</v>
      </c>
      <c r="K231" s="32"/>
      <c r="L231" s="201"/>
      <c r="M231" s="116"/>
    </row>
    <row r="232" spans="2:13" ht="19.149999999999999" customHeight="1" outlineLevel="1" collapsed="1" x14ac:dyDescent="0.25">
      <c r="B232" s="113" t="s">
        <v>91</v>
      </c>
      <c r="C232" s="150"/>
      <c r="D232" s="242">
        <f>SUM(D228:D231)</f>
        <v>1668</v>
      </c>
      <c r="E232" s="242">
        <f t="shared" ref="E232:M232" si="64">SUM(E228:E231)</f>
        <v>1699</v>
      </c>
      <c r="F232" s="242">
        <f t="shared" si="64"/>
        <v>1668</v>
      </c>
      <c r="G232" s="242">
        <f t="shared" si="64"/>
        <v>31</v>
      </c>
      <c r="H232" s="242">
        <f t="shared" si="64"/>
        <v>1595</v>
      </c>
      <c r="I232" s="242">
        <f>SUM(I228:I231)/3</f>
        <v>95.598603370711075</v>
      </c>
      <c r="J232" s="242">
        <f t="shared" si="64"/>
        <v>1538</v>
      </c>
      <c r="K232" s="242">
        <f>SUM(K228:K231)/3</f>
        <v>90.697923184234568</v>
      </c>
      <c r="L232" s="242">
        <f t="shared" si="64"/>
        <v>26</v>
      </c>
      <c r="M232" s="246">
        <f t="shared" si="64"/>
        <v>0</v>
      </c>
    </row>
    <row r="233" spans="2:13" ht="19.149999999999999" hidden="1" customHeight="1" outlineLevel="2" x14ac:dyDescent="0.25">
      <c r="B233" s="111" t="s">
        <v>92</v>
      </c>
      <c r="C233" s="112">
        <v>1</v>
      </c>
      <c r="D233" s="108">
        <v>507</v>
      </c>
      <c r="E233" s="146">
        <f>F233+G233</f>
        <v>518</v>
      </c>
      <c r="F233" s="108">
        <v>507</v>
      </c>
      <c r="G233" s="199">
        <v>11</v>
      </c>
      <c r="H233" s="199">
        <v>210</v>
      </c>
      <c r="I233" s="146">
        <f>(H233/F233)*100</f>
        <v>41.42011834319527</v>
      </c>
      <c r="J233" s="199">
        <v>221</v>
      </c>
      <c r="K233" s="32">
        <f>(J233/E233)*100</f>
        <v>42.664092664092664</v>
      </c>
      <c r="L233" s="197">
        <v>0</v>
      </c>
      <c r="M233" s="198">
        <v>0</v>
      </c>
    </row>
    <row r="234" spans="2:13" ht="19.149999999999999" hidden="1" customHeight="1" outlineLevel="2" x14ac:dyDescent="0.25">
      <c r="B234" s="111" t="s">
        <v>92</v>
      </c>
      <c r="C234" s="112">
        <v>2</v>
      </c>
      <c r="D234" s="108">
        <v>555</v>
      </c>
      <c r="E234" s="146">
        <f t="shared" ref="E234:E244" si="65">F234+G234</f>
        <v>566</v>
      </c>
      <c r="F234" s="108">
        <v>555</v>
      </c>
      <c r="G234" s="199">
        <v>11</v>
      </c>
      <c r="H234" s="199">
        <v>278</v>
      </c>
      <c r="I234" s="146">
        <f>(H234/F234)*100</f>
        <v>50.090090090090087</v>
      </c>
      <c r="J234" s="199">
        <v>289</v>
      </c>
      <c r="K234" s="32">
        <f t="shared" ref="K234:K244" si="66">(J234/E234)*100</f>
        <v>51.060070671378085</v>
      </c>
      <c r="L234" s="197">
        <v>300</v>
      </c>
      <c r="M234" s="198">
        <v>0</v>
      </c>
    </row>
    <row r="235" spans="2:13" ht="19.149999999999999" hidden="1" customHeight="1" outlineLevel="2" x14ac:dyDescent="0.25">
      <c r="B235" s="111" t="s">
        <v>92</v>
      </c>
      <c r="C235" s="112">
        <v>3</v>
      </c>
      <c r="D235" s="108">
        <v>460</v>
      </c>
      <c r="E235" s="146">
        <f t="shared" si="65"/>
        <v>460</v>
      </c>
      <c r="F235" s="108">
        <v>460</v>
      </c>
      <c r="G235" s="199">
        <v>0</v>
      </c>
      <c r="H235" s="199">
        <v>297</v>
      </c>
      <c r="I235" s="146">
        <f t="shared" ref="I235:I244" si="67">(H235/F235)*100</f>
        <v>64.565217391304358</v>
      </c>
      <c r="J235" s="199">
        <v>297</v>
      </c>
      <c r="K235" s="32">
        <f t="shared" si="66"/>
        <v>64.565217391304358</v>
      </c>
      <c r="L235" s="197">
        <v>37</v>
      </c>
      <c r="M235" s="198">
        <v>120</v>
      </c>
    </row>
    <row r="236" spans="2:13" ht="19.149999999999999" hidden="1" customHeight="1" outlineLevel="2" x14ac:dyDescent="0.25">
      <c r="B236" s="111" t="s">
        <v>92</v>
      </c>
      <c r="C236" s="112">
        <v>4</v>
      </c>
      <c r="D236" s="108">
        <v>616</v>
      </c>
      <c r="E236" s="146">
        <f t="shared" si="65"/>
        <v>636</v>
      </c>
      <c r="F236" s="108">
        <v>616</v>
      </c>
      <c r="G236" s="199">
        <v>20</v>
      </c>
      <c r="H236" s="199">
        <v>350</v>
      </c>
      <c r="I236" s="146">
        <f t="shared" si="67"/>
        <v>56.81818181818182</v>
      </c>
      <c r="J236" s="199">
        <v>370</v>
      </c>
      <c r="K236" s="32">
        <f t="shared" si="66"/>
        <v>58.176100628930818</v>
      </c>
      <c r="L236" s="197">
        <v>50</v>
      </c>
      <c r="M236" s="198">
        <v>300</v>
      </c>
    </row>
    <row r="237" spans="2:13" ht="19.149999999999999" hidden="1" customHeight="1" outlineLevel="2" x14ac:dyDescent="0.25">
      <c r="B237" s="111" t="s">
        <v>92</v>
      </c>
      <c r="C237" s="112">
        <v>5</v>
      </c>
      <c r="D237" s="108">
        <v>391</v>
      </c>
      <c r="E237" s="146">
        <f t="shared" si="65"/>
        <v>391</v>
      </c>
      <c r="F237" s="108">
        <v>391</v>
      </c>
      <c r="G237" s="199">
        <v>0</v>
      </c>
      <c r="H237" s="199">
        <v>391</v>
      </c>
      <c r="I237" s="146">
        <f t="shared" si="67"/>
        <v>100</v>
      </c>
      <c r="J237" s="199">
        <v>391</v>
      </c>
      <c r="K237" s="32">
        <f t="shared" si="66"/>
        <v>100</v>
      </c>
      <c r="L237" s="197">
        <v>12</v>
      </c>
      <c r="M237" s="198">
        <v>0</v>
      </c>
    </row>
    <row r="238" spans="2:13" ht="19.149999999999999" hidden="1" customHeight="1" outlineLevel="2" x14ac:dyDescent="0.25">
      <c r="B238" s="111" t="s">
        <v>92</v>
      </c>
      <c r="C238" s="112">
        <v>6</v>
      </c>
      <c r="D238" s="108">
        <v>605</v>
      </c>
      <c r="E238" s="146">
        <f t="shared" si="65"/>
        <v>605</v>
      </c>
      <c r="F238" s="108">
        <v>605</v>
      </c>
      <c r="G238" s="199">
        <v>0</v>
      </c>
      <c r="H238" s="199">
        <v>503</v>
      </c>
      <c r="I238" s="146">
        <f t="shared" si="67"/>
        <v>83.140495867768593</v>
      </c>
      <c r="J238" s="199">
        <v>503</v>
      </c>
      <c r="K238" s="32">
        <f t="shared" si="66"/>
        <v>83.140495867768593</v>
      </c>
      <c r="L238" s="197">
        <v>0</v>
      </c>
      <c r="M238" s="198">
        <v>0</v>
      </c>
    </row>
    <row r="239" spans="2:13" ht="19.149999999999999" hidden="1" customHeight="1" outlineLevel="2" x14ac:dyDescent="0.25">
      <c r="B239" s="111" t="s">
        <v>92</v>
      </c>
      <c r="C239" s="112">
        <v>7</v>
      </c>
      <c r="D239" s="108">
        <v>636</v>
      </c>
      <c r="E239" s="146">
        <f t="shared" si="65"/>
        <v>636</v>
      </c>
      <c r="F239" s="108">
        <v>636</v>
      </c>
      <c r="G239" s="199">
        <v>0</v>
      </c>
      <c r="H239" s="199">
        <v>390</v>
      </c>
      <c r="I239" s="146">
        <f t="shared" si="67"/>
        <v>61.320754716981128</v>
      </c>
      <c r="J239" s="199">
        <v>390</v>
      </c>
      <c r="K239" s="32">
        <f t="shared" si="66"/>
        <v>61.320754716981128</v>
      </c>
      <c r="L239" s="197">
        <v>0</v>
      </c>
      <c r="M239" s="198">
        <v>0</v>
      </c>
    </row>
    <row r="240" spans="2:13" ht="19.149999999999999" hidden="1" customHeight="1" outlineLevel="2" x14ac:dyDescent="0.25">
      <c r="B240" s="111" t="s">
        <v>92</v>
      </c>
      <c r="C240" s="112">
        <v>8</v>
      </c>
      <c r="D240" s="108">
        <v>491</v>
      </c>
      <c r="E240" s="146">
        <f t="shared" si="65"/>
        <v>501</v>
      </c>
      <c r="F240" s="108">
        <v>491</v>
      </c>
      <c r="G240" s="199">
        <v>10</v>
      </c>
      <c r="H240" s="199">
        <v>437</v>
      </c>
      <c r="I240" s="146">
        <f t="shared" si="67"/>
        <v>89.002036659877803</v>
      </c>
      <c r="J240" s="199">
        <v>437</v>
      </c>
      <c r="K240" s="32">
        <f t="shared" si="66"/>
        <v>87.225548902195598</v>
      </c>
      <c r="L240" s="197">
        <v>0</v>
      </c>
      <c r="M240" s="198">
        <v>0</v>
      </c>
    </row>
    <row r="241" spans="2:13" ht="19.149999999999999" hidden="1" customHeight="1" outlineLevel="2" x14ac:dyDescent="0.25">
      <c r="B241" s="111" t="s">
        <v>92</v>
      </c>
      <c r="C241" s="112">
        <v>9</v>
      </c>
      <c r="D241" s="108">
        <v>614</v>
      </c>
      <c r="E241" s="146">
        <f t="shared" si="65"/>
        <v>637</v>
      </c>
      <c r="F241" s="108">
        <v>614</v>
      </c>
      <c r="G241" s="199">
        <v>23</v>
      </c>
      <c r="H241" s="199">
        <v>614</v>
      </c>
      <c r="I241" s="146">
        <f t="shared" si="67"/>
        <v>100</v>
      </c>
      <c r="J241" s="199">
        <v>588</v>
      </c>
      <c r="K241" s="32">
        <f t="shared" si="66"/>
        <v>92.307692307692307</v>
      </c>
      <c r="L241" s="197">
        <v>206</v>
      </c>
      <c r="M241" s="198">
        <v>0</v>
      </c>
    </row>
    <row r="242" spans="2:13" ht="19.149999999999999" hidden="1" customHeight="1" outlineLevel="2" x14ac:dyDescent="0.25">
      <c r="B242" s="111" t="s">
        <v>92</v>
      </c>
      <c r="C242" s="112">
        <v>10</v>
      </c>
      <c r="D242" s="108">
        <v>605</v>
      </c>
      <c r="E242" s="146">
        <f t="shared" si="65"/>
        <v>605</v>
      </c>
      <c r="F242" s="108">
        <v>605</v>
      </c>
      <c r="G242" s="199">
        <v>0</v>
      </c>
      <c r="H242" s="199">
        <v>450</v>
      </c>
      <c r="I242" s="146">
        <f t="shared" si="67"/>
        <v>74.380165289256198</v>
      </c>
      <c r="J242" s="199">
        <v>450</v>
      </c>
      <c r="K242" s="32">
        <f t="shared" si="66"/>
        <v>74.380165289256198</v>
      </c>
      <c r="L242" s="197"/>
      <c r="M242" s="198">
        <v>0</v>
      </c>
    </row>
    <row r="243" spans="2:13" ht="19.149999999999999" hidden="1" customHeight="1" outlineLevel="2" x14ac:dyDescent="0.25">
      <c r="B243" s="111" t="s">
        <v>92</v>
      </c>
      <c r="C243" s="112">
        <v>11</v>
      </c>
      <c r="D243" s="108">
        <v>548</v>
      </c>
      <c r="E243" s="146">
        <f t="shared" si="65"/>
        <v>548</v>
      </c>
      <c r="F243" s="108">
        <v>548</v>
      </c>
      <c r="G243" s="199">
        <v>0</v>
      </c>
      <c r="H243" s="199">
        <v>238</v>
      </c>
      <c r="I243" s="146">
        <f t="shared" si="67"/>
        <v>43.430656934306569</v>
      </c>
      <c r="J243" s="199">
        <v>238</v>
      </c>
      <c r="K243" s="32">
        <f t="shared" si="66"/>
        <v>43.430656934306569</v>
      </c>
      <c r="L243" s="197">
        <v>0</v>
      </c>
      <c r="M243" s="198">
        <v>238</v>
      </c>
    </row>
    <row r="244" spans="2:13" ht="19.149999999999999" hidden="1" customHeight="1" outlineLevel="2" x14ac:dyDescent="0.25">
      <c r="B244" s="111" t="s">
        <v>92</v>
      </c>
      <c r="C244" s="112">
        <v>12</v>
      </c>
      <c r="D244" s="108">
        <v>557</v>
      </c>
      <c r="E244" s="146">
        <f t="shared" si="65"/>
        <v>570</v>
      </c>
      <c r="F244" s="108">
        <v>557</v>
      </c>
      <c r="G244" s="199">
        <v>13</v>
      </c>
      <c r="H244" s="199">
        <v>310</v>
      </c>
      <c r="I244" s="146">
        <f t="shared" si="67"/>
        <v>55.655296229802509</v>
      </c>
      <c r="J244" s="199">
        <v>310</v>
      </c>
      <c r="K244" s="32">
        <f t="shared" si="66"/>
        <v>54.385964912280706</v>
      </c>
      <c r="L244" s="197">
        <v>0</v>
      </c>
      <c r="M244" s="198">
        <v>0</v>
      </c>
    </row>
    <row r="245" spans="2:13" ht="19.149999999999999" hidden="1" customHeight="1" outlineLevel="2" x14ac:dyDescent="0.25">
      <c r="B245" s="111" t="s">
        <v>92</v>
      </c>
      <c r="C245" s="112" t="s">
        <v>14</v>
      </c>
      <c r="D245" s="104"/>
      <c r="E245" s="146"/>
      <c r="F245" s="104"/>
      <c r="G245" s="199"/>
      <c r="H245" s="199"/>
      <c r="I245" s="146"/>
      <c r="J245" s="199"/>
      <c r="K245" s="32"/>
      <c r="L245" s="197"/>
      <c r="M245" s="198"/>
    </row>
    <row r="246" spans="2:13" ht="19.149999999999999" customHeight="1" outlineLevel="1" collapsed="1" x14ac:dyDescent="0.25">
      <c r="B246" s="113" t="s">
        <v>92</v>
      </c>
      <c r="C246" s="150"/>
      <c r="D246" s="242">
        <f>SUM(D233:D245)</f>
        <v>6585</v>
      </c>
      <c r="E246" s="242">
        <f t="shared" ref="E246:M246" si="68">SUM(E233:E245)</f>
        <v>6673</v>
      </c>
      <c r="F246" s="242">
        <f t="shared" si="68"/>
        <v>6585</v>
      </c>
      <c r="G246" s="242">
        <f t="shared" si="68"/>
        <v>88</v>
      </c>
      <c r="H246" s="242">
        <f t="shared" si="68"/>
        <v>4468</v>
      </c>
      <c r="I246" s="242">
        <f>SUM(I233:I245)/12</f>
        <v>68.318584445063692</v>
      </c>
      <c r="J246" s="242">
        <f t="shared" si="68"/>
        <v>4484</v>
      </c>
      <c r="K246" s="242">
        <f>SUM(K233:K245)/12</f>
        <v>67.72139669051559</v>
      </c>
      <c r="L246" s="242">
        <f t="shared" si="68"/>
        <v>605</v>
      </c>
      <c r="M246" s="246">
        <f t="shared" si="68"/>
        <v>658</v>
      </c>
    </row>
    <row r="247" spans="2:13" ht="19.149999999999999" hidden="1" customHeight="1" outlineLevel="2" x14ac:dyDescent="0.25">
      <c r="B247" s="111" t="s">
        <v>93</v>
      </c>
      <c r="C247" s="112">
        <v>1</v>
      </c>
      <c r="D247" s="108">
        <v>509</v>
      </c>
      <c r="E247" s="146">
        <f>F247+G247</f>
        <v>519</v>
      </c>
      <c r="F247" s="108">
        <v>509</v>
      </c>
      <c r="G247" s="199">
        <v>10</v>
      </c>
      <c r="H247" s="199">
        <v>507</v>
      </c>
      <c r="I247" s="146">
        <f>(H247/F247)*100</f>
        <v>99.607072691552062</v>
      </c>
      <c r="J247" s="199">
        <v>517</v>
      </c>
      <c r="K247" s="32">
        <f>(J247/E247)*100</f>
        <v>99.614643545279378</v>
      </c>
      <c r="L247" s="197">
        <v>25</v>
      </c>
      <c r="M247" s="198">
        <v>120</v>
      </c>
    </row>
    <row r="248" spans="2:13" ht="19.149999999999999" hidden="1" customHeight="1" outlineLevel="2" x14ac:dyDescent="0.25">
      <c r="B248" s="111" t="s">
        <v>93</v>
      </c>
      <c r="C248" s="112">
        <v>2</v>
      </c>
      <c r="D248" s="108">
        <v>537</v>
      </c>
      <c r="E248" s="146">
        <f t="shared" ref="E248:E257" si="69">F248+G248</f>
        <v>549</v>
      </c>
      <c r="F248" s="108">
        <v>537</v>
      </c>
      <c r="G248" s="199">
        <v>12</v>
      </c>
      <c r="H248" s="199">
        <v>340</v>
      </c>
      <c r="I248" s="146">
        <f>(H248/F248)*100</f>
        <v>63.3147113594041</v>
      </c>
      <c r="J248" s="199">
        <v>352</v>
      </c>
      <c r="K248" s="32">
        <f t="shared" ref="K248:K256" si="70">(J248/E248)*100</f>
        <v>64.116575591985423</v>
      </c>
      <c r="L248" s="197">
        <v>50</v>
      </c>
      <c r="M248" s="198">
        <v>265</v>
      </c>
    </row>
    <row r="249" spans="2:13" ht="19.149999999999999" hidden="1" customHeight="1" outlineLevel="2" x14ac:dyDescent="0.25">
      <c r="B249" s="111" t="s">
        <v>93</v>
      </c>
      <c r="C249" s="112">
        <v>3</v>
      </c>
      <c r="D249" s="108">
        <v>565</v>
      </c>
      <c r="E249" s="146">
        <f t="shared" si="69"/>
        <v>577</v>
      </c>
      <c r="F249" s="108">
        <v>565</v>
      </c>
      <c r="G249" s="199">
        <v>12</v>
      </c>
      <c r="H249" s="199">
        <v>480</v>
      </c>
      <c r="I249" s="146">
        <f t="shared" ref="I249:I256" si="71">(H249/F249)*100</f>
        <v>84.955752212389385</v>
      </c>
      <c r="J249" s="199">
        <v>480</v>
      </c>
      <c r="K249" s="32">
        <f t="shared" si="70"/>
        <v>83.188908145580584</v>
      </c>
      <c r="L249" s="197">
        <v>0</v>
      </c>
      <c r="M249" s="198">
        <v>0</v>
      </c>
    </row>
    <row r="250" spans="2:13" ht="19.149999999999999" hidden="1" customHeight="1" outlineLevel="2" x14ac:dyDescent="0.25">
      <c r="B250" s="111" t="s">
        <v>93</v>
      </c>
      <c r="C250" s="112">
        <v>4</v>
      </c>
      <c r="D250" s="108">
        <v>585</v>
      </c>
      <c r="E250" s="146">
        <f t="shared" si="69"/>
        <v>585</v>
      </c>
      <c r="F250" s="108">
        <v>585</v>
      </c>
      <c r="G250" s="199">
        <v>0</v>
      </c>
      <c r="H250" s="199">
        <v>360</v>
      </c>
      <c r="I250" s="146">
        <f t="shared" si="71"/>
        <v>61.53846153846154</v>
      </c>
      <c r="J250" s="199">
        <v>360</v>
      </c>
      <c r="K250" s="32">
        <f t="shared" si="70"/>
        <v>61.53846153846154</v>
      </c>
      <c r="L250" s="197">
        <v>100</v>
      </c>
      <c r="M250" s="198">
        <v>0</v>
      </c>
    </row>
    <row r="251" spans="2:13" ht="19.149999999999999" hidden="1" customHeight="1" outlineLevel="2" x14ac:dyDescent="0.25">
      <c r="B251" s="111" t="s">
        <v>93</v>
      </c>
      <c r="C251" s="112">
        <v>5</v>
      </c>
      <c r="D251" s="108">
        <v>509</v>
      </c>
      <c r="E251" s="146">
        <f t="shared" si="69"/>
        <v>608</v>
      </c>
      <c r="F251" s="108">
        <v>509</v>
      </c>
      <c r="G251" s="199">
        <v>99</v>
      </c>
      <c r="H251" s="199">
        <v>489</v>
      </c>
      <c r="I251" s="146">
        <f t="shared" si="71"/>
        <v>96.070726915520638</v>
      </c>
      <c r="J251" s="199">
        <v>586</v>
      </c>
      <c r="K251" s="32">
        <f t="shared" si="70"/>
        <v>96.381578947368425</v>
      </c>
      <c r="L251" s="197">
        <v>183</v>
      </c>
      <c r="M251" s="198">
        <v>0</v>
      </c>
    </row>
    <row r="252" spans="2:13" ht="19.149999999999999" hidden="1" customHeight="1" outlineLevel="2" x14ac:dyDescent="0.25">
      <c r="B252" s="111" t="s">
        <v>93</v>
      </c>
      <c r="C252" s="112">
        <v>6</v>
      </c>
      <c r="D252" s="108">
        <v>566</v>
      </c>
      <c r="E252" s="146">
        <f t="shared" si="69"/>
        <v>578</v>
      </c>
      <c r="F252" s="108">
        <v>566</v>
      </c>
      <c r="G252" s="199">
        <v>12</v>
      </c>
      <c r="H252" s="199">
        <v>557</v>
      </c>
      <c r="I252" s="146">
        <f t="shared" si="71"/>
        <v>98.409893992932865</v>
      </c>
      <c r="J252" s="199">
        <v>554</v>
      </c>
      <c r="K252" s="32">
        <f t="shared" si="70"/>
        <v>95.847750865051907</v>
      </c>
      <c r="L252" s="197">
        <v>200</v>
      </c>
      <c r="M252" s="198">
        <v>120</v>
      </c>
    </row>
    <row r="253" spans="2:13" ht="19.149999999999999" hidden="1" customHeight="1" outlineLevel="2" x14ac:dyDescent="0.25">
      <c r="B253" s="111" t="s">
        <v>93</v>
      </c>
      <c r="C253" s="112">
        <v>7</v>
      </c>
      <c r="D253" s="108">
        <v>555</v>
      </c>
      <c r="E253" s="146">
        <f t="shared" si="69"/>
        <v>561</v>
      </c>
      <c r="F253" s="108">
        <v>555</v>
      </c>
      <c r="G253" s="199">
        <v>6</v>
      </c>
      <c r="H253" s="199">
        <v>347</v>
      </c>
      <c r="I253" s="146">
        <f t="shared" si="71"/>
        <v>62.522522522522529</v>
      </c>
      <c r="J253" s="199">
        <v>353</v>
      </c>
      <c r="K253" s="32">
        <f t="shared" si="70"/>
        <v>62.923351158645282</v>
      </c>
      <c r="L253" s="197">
        <v>41</v>
      </c>
      <c r="M253" s="198">
        <v>0</v>
      </c>
    </row>
    <row r="254" spans="2:13" ht="19.149999999999999" hidden="1" customHeight="1" outlineLevel="2" x14ac:dyDescent="0.25">
      <c r="B254" s="111" t="s">
        <v>93</v>
      </c>
      <c r="C254" s="112">
        <v>8</v>
      </c>
      <c r="D254" s="108">
        <v>531</v>
      </c>
      <c r="E254" s="146">
        <f t="shared" si="69"/>
        <v>541</v>
      </c>
      <c r="F254" s="108">
        <v>531</v>
      </c>
      <c r="G254" s="199">
        <v>10</v>
      </c>
      <c r="H254" s="199">
        <v>477</v>
      </c>
      <c r="I254" s="146">
        <f t="shared" si="71"/>
        <v>89.830508474576277</v>
      </c>
      <c r="J254" s="199">
        <v>487</v>
      </c>
      <c r="K254" s="32">
        <f t="shared" si="70"/>
        <v>90.018484288354898</v>
      </c>
      <c r="L254" s="197">
        <v>400</v>
      </c>
      <c r="M254" s="198">
        <v>254</v>
      </c>
    </row>
    <row r="255" spans="2:13" ht="19.149999999999999" hidden="1" customHeight="1" outlineLevel="2" x14ac:dyDescent="0.25">
      <c r="B255" s="111" t="s">
        <v>93</v>
      </c>
      <c r="C255" s="112">
        <v>9</v>
      </c>
      <c r="D255" s="108">
        <v>492</v>
      </c>
      <c r="E255" s="146">
        <f t="shared" si="69"/>
        <v>502</v>
      </c>
      <c r="F255" s="108">
        <v>492</v>
      </c>
      <c r="G255" s="199">
        <v>10</v>
      </c>
      <c r="H255" s="199">
        <v>159</v>
      </c>
      <c r="I255" s="146">
        <f t="shared" si="71"/>
        <v>32.31707317073171</v>
      </c>
      <c r="J255" s="199">
        <v>169</v>
      </c>
      <c r="K255" s="32">
        <f t="shared" si="70"/>
        <v>33.665338645418323</v>
      </c>
      <c r="L255" s="197">
        <v>0</v>
      </c>
      <c r="M255" s="198">
        <v>200</v>
      </c>
    </row>
    <row r="256" spans="2:13" ht="19.149999999999999" hidden="1" customHeight="1" outlineLevel="2" x14ac:dyDescent="0.25">
      <c r="B256" s="111" t="s">
        <v>93</v>
      </c>
      <c r="C256" s="112">
        <v>10</v>
      </c>
      <c r="D256" s="108">
        <v>566</v>
      </c>
      <c r="E256" s="146">
        <f t="shared" si="69"/>
        <v>577</v>
      </c>
      <c r="F256" s="108">
        <v>566</v>
      </c>
      <c r="G256" s="199">
        <v>11</v>
      </c>
      <c r="H256" s="199">
        <v>415</v>
      </c>
      <c r="I256" s="146">
        <f t="shared" si="71"/>
        <v>73.321554770318016</v>
      </c>
      <c r="J256" s="199">
        <v>384</v>
      </c>
      <c r="K256" s="32">
        <f t="shared" si="70"/>
        <v>66.551126516464478</v>
      </c>
      <c r="L256" s="197">
        <v>108</v>
      </c>
      <c r="M256" s="198">
        <v>81</v>
      </c>
    </row>
    <row r="257" spans="2:13" ht="19.149999999999999" hidden="1" customHeight="1" outlineLevel="2" x14ac:dyDescent="0.25">
      <c r="B257" s="111" t="s">
        <v>93</v>
      </c>
      <c r="C257" s="112" t="s">
        <v>14</v>
      </c>
      <c r="D257" s="104"/>
      <c r="E257" s="146">
        <f t="shared" si="69"/>
        <v>11</v>
      </c>
      <c r="F257" s="104"/>
      <c r="G257" s="199">
        <v>11</v>
      </c>
      <c r="H257" s="199"/>
      <c r="I257" s="146"/>
      <c r="J257" s="199">
        <v>11</v>
      </c>
      <c r="K257" s="32"/>
      <c r="L257" s="197"/>
      <c r="M257" s="198"/>
    </row>
    <row r="258" spans="2:13" ht="19.149999999999999" customHeight="1" outlineLevel="1" collapsed="1" x14ac:dyDescent="0.25">
      <c r="B258" s="113" t="s">
        <v>93</v>
      </c>
      <c r="C258" s="150"/>
      <c r="D258" s="242">
        <f>SUM(D247:D257)</f>
        <v>5415</v>
      </c>
      <c r="E258" s="242">
        <f t="shared" ref="E258:M258" si="72">SUM(E247:E257)</f>
        <v>5608</v>
      </c>
      <c r="F258" s="242">
        <f t="shared" si="72"/>
        <v>5415</v>
      </c>
      <c r="G258" s="242">
        <f t="shared" si="72"/>
        <v>193</v>
      </c>
      <c r="H258" s="242">
        <f t="shared" si="72"/>
        <v>4131</v>
      </c>
      <c r="I258" s="242">
        <f>SUM(I247:I257)/10</f>
        <v>76.188827764840909</v>
      </c>
      <c r="J258" s="242">
        <f t="shared" si="72"/>
        <v>4253</v>
      </c>
      <c r="K258" s="242">
        <f>SUM(K247:K257)/10</f>
        <v>75.384621924261026</v>
      </c>
      <c r="L258" s="242">
        <f t="shared" si="72"/>
        <v>1107</v>
      </c>
      <c r="M258" s="246">
        <f t="shared" si="72"/>
        <v>1040</v>
      </c>
    </row>
    <row r="259" spans="2:13" ht="19.149999999999999" hidden="1" customHeight="1" outlineLevel="2" x14ac:dyDescent="0.25">
      <c r="B259" s="111" t="s">
        <v>94</v>
      </c>
      <c r="C259" s="112">
        <v>1</v>
      </c>
      <c r="D259" s="108">
        <v>509</v>
      </c>
      <c r="E259" s="146">
        <f>F259+G259</f>
        <v>521</v>
      </c>
      <c r="F259" s="108">
        <v>509</v>
      </c>
      <c r="G259" s="199">
        <v>12</v>
      </c>
      <c r="H259" s="199">
        <v>413</v>
      </c>
      <c r="I259" s="146">
        <f>(H259/F259)*100</f>
        <v>81.139489194499021</v>
      </c>
      <c r="J259" s="199">
        <v>422</v>
      </c>
      <c r="K259" s="32">
        <f>(J259/E259)*100</f>
        <v>80.99808061420346</v>
      </c>
      <c r="L259" s="197">
        <v>55</v>
      </c>
      <c r="M259" s="198">
        <v>0</v>
      </c>
    </row>
    <row r="260" spans="2:13" ht="19.149999999999999" hidden="1" customHeight="1" outlineLevel="2" x14ac:dyDescent="0.25">
      <c r="B260" s="111" t="s">
        <v>94</v>
      </c>
      <c r="C260" s="112">
        <v>2</v>
      </c>
      <c r="D260" s="108">
        <v>506</v>
      </c>
      <c r="E260" s="146">
        <f t="shared" ref="E260:E280" si="73">F260+G260</f>
        <v>518</v>
      </c>
      <c r="F260" s="108">
        <v>506</v>
      </c>
      <c r="G260" s="199">
        <v>12</v>
      </c>
      <c r="H260" s="199">
        <v>371</v>
      </c>
      <c r="I260" s="146">
        <f>(H260/F260)*100</f>
        <v>73.320158102766797</v>
      </c>
      <c r="J260" s="199">
        <v>383</v>
      </c>
      <c r="K260" s="32">
        <f t="shared" ref="K260:K273" si="74">(J260/E260)*100</f>
        <v>73.938223938223928</v>
      </c>
      <c r="L260" s="197">
        <v>30</v>
      </c>
      <c r="M260" s="198">
        <v>0</v>
      </c>
    </row>
    <row r="261" spans="2:13" ht="19.149999999999999" hidden="1" customHeight="1" outlineLevel="2" x14ac:dyDescent="0.25">
      <c r="B261" s="111" t="s">
        <v>94</v>
      </c>
      <c r="C261" s="112">
        <v>3</v>
      </c>
      <c r="D261" s="108">
        <v>484</v>
      </c>
      <c r="E261" s="146">
        <f t="shared" si="73"/>
        <v>494</v>
      </c>
      <c r="F261" s="108">
        <v>484</v>
      </c>
      <c r="G261" s="199">
        <v>10</v>
      </c>
      <c r="H261" s="199">
        <v>380</v>
      </c>
      <c r="I261" s="146">
        <f t="shared" ref="I261:I273" si="75">(H261/F261)*100</f>
        <v>78.512396694214885</v>
      </c>
      <c r="J261" s="199">
        <v>390</v>
      </c>
      <c r="K261" s="32">
        <f t="shared" si="74"/>
        <v>78.94736842105263</v>
      </c>
      <c r="L261" s="197">
        <v>390</v>
      </c>
      <c r="M261" s="198">
        <v>39</v>
      </c>
    </row>
    <row r="262" spans="2:13" ht="19.149999999999999" hidden="1" customHeight="1" outlineLevel="2" x14ac:dyDescent="0.25">
      <c r="B262" s="111" t="s">
        <v>94</v>
      </c>
      <c r="C262" s="112">
        <v>4</v>
      </c>
      <c r="D262" s="108">
        <v>477</v>
      </c>
      <c r="E262" s="146">
        <f t="shared" si="73"/>
        <v>487</v>
      </c>
      <c r="F262" s="108">
        <v>477</v>
      </c>
      <c r="G262" s="199">
        <v>10</v>
      </c>
      <c r="H262" s="199">
        <v>360</v>
      </c>
      <c r="I262" s="146">
        <f t="shared" si="75"/>
        <v>75.471698113207552</v>
      </c>
      <c r="J262" s="199">
        <v>370</v>
      </c>
      <c r="K262" s="32">
        <f t="shared" si="74"/>
        <v>75.975359342915823</v>
      </c>
      <c r="L262" s="197">
        <v>31</v>
      </c>
      <c r="M262" s="198">
        <v>15</v>
      </c>
    </row>
    <row r="263" spans="2:13" ht="19.149999999999999" hidden="1" customHeight="1" outlineLevel="2" x14ac:dyDescent="0.25">
      <c r="B263" s="111" t="s">
        <v>94</v>
      </c>
      <c r="C263" s="112">
        <v>5</v>
      </c>
      <c r="D263" s="108">
        <v>471</v>
      </c>
      <c r="E263" s="146">
        <f t="shared" si="73"/>
        <v>482</v>
      </c>
      <c r="F263" s="108">
        <v>471</v>
      </c>
      <c r="G263" s="199">
        <v>11</v>
      </c>
      <c r="H263" s="199">
        <v>335</v>
      </c>
      <c r="I263" s="146">
        <f t="shared" si="75"/>
        <v>71.125265392781316</v>
      </c>
      <c r="J263" s="199">
        <v>346</v>
      </c>
      <c r="K263" s="32">
        <f t="shared" si="74"/>
        <v>71.784232365145229</v>
      </c>
      <c r="L263" s="197">
        <v>3</v>
      </c>
      <c r="M263" s="198">
        <v>205</v>
      </c>
    </row>
    <row r="264" spans="2:13" ht="19.149999999999999" hidden="1" customHeight="1" outlineLevel="2" x14ac:dyDescent="0.25">
      <c r="B264" s="111" t="s">
        <v>94</v>
      </c>
      <c r="C264" s="112">
        <v>6</v>
      </c>
      <c r="D264" s="108">
        <v>477</v>
      </c>
      <c r="E264" s="146">
        <f t="shared" si="73"/>
        <v>477</v>
      </c>
      <c r="F264" s="108">
        <v>477</v>
      </c>
      <c r="G264" s="199">
        <v>0</v>
      </c>
      <c r="H264" s="199">
        <v>182</v>
      </c>
      <c r="I264" s="146">
        <f t="shared" si="75"/>
        <v>38.155136268343817</v>
      </c>
      <c r="J264" s="199">
        <v>181</v>
      </c>
      <c r="K264" s="32">
        <f t="shared" si="74"/>
        <v>37.945492662473796</v>
      </c>
      <c r="L264" s="197">
        <v>0</v>
      </c>
      <c r="M264" s="198">
        <v>2</v>
      </c>
    </row>
    <row r="265" spans="2:13" ht="19.149999999999999" hidden="1" customHeight="1" outlineLevel="2" x14ac:dyDescent="0.25">
      <c r="B265" s="111" t="s">
        <v>94</v>
      </c>
      <c r="C265" s="112">
        <v>7</v>
      </c>
      <c r="D265" s="108">
        <v>458</v>
      </c>
      <c r="E265" s="146">
        <f t="shared" si="73"/>
        <v>467</v>
      </c>
      <c r="F265" s="108">
        <v>458</v>
      </c>
      <c r="G265" s="199">
        <v>9</v>
      </c>
      <c r="H265" s="199">
        <v>262</v>
      </c>
      <c r="I265" s="146">
        <f t="shared" si="75"/>
        <v>57.20524017467249</v>
      </c>
      <c r="J265" s="199">
        <v>258</v>
      </c>
      <c r="K265" s="32">
        <f t="shared" si="74"/>
        <v>55.246252676659523</v>
      </c>
      <c r="L265" s="197">
        <v>100</v>
      </c>
      <c r="M265" s="198">
        <v>0</v>
      </c>
    </row>
    <row r="266" spans="2:13" ht="19.149999999999999" hidden="1" customHeight="1" outlineLevel="2" x14ac:dyDescent="0.25">
      <c r="B266" s="111" t="s">
        <v>94</v>
      </c>
      <c r="C266" s="112">
        <v>8</v>
      </c>
      <c r="D266" s="108">
        <v>470</v>
      </c>
      <c r="E266" s="146">
        <f t="shared" si="73"/>
        <v>480</v>
      </c>
      <c r="F266" s="108">
        <v>470</v>
      </c>
      <c r="G266" s="199">
        <v>10</v>
      </c>
      <c r="H266" s="199">
        <v>414</v>
      </c>
      <c r="I266" s="146">
        <f t="shared" si="75"/>
        <v>88.085106382978722</v>
      </c>
      <c r="J266" s="199">
        <v>285</v>
      </c>
      <c r="K266" s="32">
        <f t="shared" si="74"/>
        <v>59.375</v>
      </c>
      <c r="L266" s="197">
        <v>0</v>
      </c>
      <c r="M266" s="198">
        <v>0</v>
      </c>
    </row>
    <row r="267" spans="2:13" ht="19.149999999999999" hidden="1" customHeight="1" outlineLevel="2" x14ac:dyDescent="0.25">
      <c r="B267" s="111" t="s">
        <v>94</v>
      </c>
      <c r="C267" s="112">
        <v>9</v>
      </c>
      <c r="D267" s="108">
        <v>548</v>
      </c>
      <c r="E267" s="146">
        <f t="shared" si="73"/>
        <v>548</v>
      </c>
      <c r="F267" s="108">
        <v>548</v>
      </c>
      <c r="G267" s="199">
        <v>0</v>
      </c>
      <c r="H267" s="199">
        <v>471</v>
      </c>
      <c r="I267" s="146">
        <f t="shared" si="75"/>
        <v>85.948905109489047</v>
      </c>
      <c r="J267" s="199">
        <v>470</v>
      </c>
      <c r="K267" s="32">
        <f t="shared" si="74"/>
        <v>85.766423357664237</v>
      </c>
      <c r="L267" s="197">
        <v>0</v>
      </c>
      <c r="M267" s="198">
        <v>0</v>
      </c>
    </row>
    <row r="268" spans="2:13" ht="19.149999999999999" hidden="1" customHeight="1" outlineLevel="2" x14ac:dyDescent="0.25">
      <c r="B268" s="111" t="s">
        <v>94</v>
      </c>
      <c r="C268" s="112">
        <v>10</v>
      </c>
      <c r="D268" s="108">
        <v>505</v>
      </c>
      <c r="E268" s="146">
        <f t="shared" si="73"/>
        <v>517</v>
      </c>
      <c r="F268" s="108">
        <v>505</v>
      </c>
      <c r="G268" s="199">
        <v>12</v>
      </c>
      <c r="H268" s="199">
        <v>347</v>
      </c>
      <c r="I268" s="146">
        <f t="shared" si="75"/>
        <v>68.712871287128721</v>
      </c>
      <c r="J268" s="199">
        <v>359</v>
      </c>
      <c r="K268" s="32">
        <f t="shared" si="74"/>
        <v>69.43907156673113</v>
      </c>
      <c r="L268" s="197">
        <v>0</v>
      </c>
      <c r="M268" s="198">
        <v>0</v>
      </c>
    </row>
    <row r="269" spans="2:13" ht="19.149999999999999" hidden="1" customHeight="1" outlineLevel="2" x14ac:dyDescent="0.25">
      <c r="B269" s="111" t="s">
        <v>94</v>
      </c>
      <c r="C269" s="112">
        <v>11</v>
      </c>
      <c r="D269" s="108">
        <v>479</v>
      </c>
      <c r="E269" s="146">
        <f t="shared" si="73"/>
        <v>489</v>
      </c>
      <c r="F269" s="108">
        <v>479</v>
      </c>
      <c r="G269" s="199">
        <v>10</v>
      </c>
      <c r="H269" s="199">
        <v>275</v>
      </c>
      <c r="I269" s="146">
        <f t="shared" si="75"/>
        <v>57.411273486430062</v>
      </c>
      <c r="J269" s="199">
        <v>285</v>
      </c>
      <c r="K269" s="32">
        <f t="shared" si="74"/>
        <v>58.282208588957054</v>
      </c>
      <c r="L269" s="197">
        <v>0</v>
      </c>
      <c r="M269" s="198">
        <v>285</v>
      </c>
    </row>
    <row r="270" spans="2:13" ht="19.149999999999999" hidden="1" customHeight="1" outlineLevel="2" x14ac:dyDescent="0.25">
      <c r="B270" s="111" t="s">
        <v>94</v>
      </c>
      <c r="C270" s="112">
        <v>12</v>
      </c>
      <c r="D270" s="108">
        <v>597</v>
      </c>
      <c r="E270" s="146">
        <f t="shared" si="73"/>
        <v>610</v>
      </c>
      <c r="F270" s="108">
        <v>597</v>
      </c>
      <c r="G270" s="199">
        <v>13</v>
      </c>
      <c r="H270" s="199">
        <v>369</v>
      </c>
      <c r="I270" s="146">
        <f t="shared" si="75"/>
        <v>61.809045226130657</v>
      </c>
      <c r="J270" s="199">
        <v>382</v>
      </c>
      <c r="K270" s="32">
        <f t="shared" si="74"/>
        <v>62.622950819672127</v>
      </c>
      <c r="L270" s="197">
        <v>50</v>
      </c>
      <c r="M270" s="198">
        <v>0</v>
      </c>
    </row>
    <row r="271" spans="2:13" ht="19.149999999999999" hidden="1" customHeight="1" outlineLevel="2" x14ac:dyDescent="0.25">
      <c r="B271" s="111" t="s">
        <v>94</v>
      </c>
      <c r="C271" s="112">
        <v>13</v>
      </c>
      <c r="D271" s="108">
        <v>541</v>
      </c>
      <c r="E271" s="146">
        <f t="shared" si="73"/>
        <v>554</v>
      </c>
      <c r="F271" s="108">
        <v>541</v>
      </c>
      <c r="G271" s="199">
        <v>13</v>
      </c>
      <c r="H271" s="199">
        <v>161</v>
      </c>
      <c r="I271" s="146">
        <f t="shared" si="75"/>
        <v>29.759704251386321</v>
      </c>
      <c r="J271" s="199">
        <v>161</v>
      </c>
      <c r="K271" s="32">
        <f t="shared" si="74"/>
        <v>29.061371841155236</v>
      </c>
      <c r="L271" s="197">
        <v>37</v>
      </c>
      <c r="M271" s="198">
        <v>0</v>
      </c>
    </row>
    <row r="272" spans="2:13" ht="19.149999999999999" hidden="1" customHeight="1" outlineLevel="2" x14ac:dyDescent="0.25">
      <c r="B272" s="111" t="s">
        <v>94</v>
      </c>
      <c r="C272" s="112">
        <v>14</v>
      </c>
      <c r="D272" s="108">
        <v>559</v>
      </c>
      <c r="E272" s="146">
        <f t="shared" si="73"/>
        <v>559</v>
      </c>
      <c r="F272" s="108">
        <v>559</v>
      </c>
      <c r="G272" s="199">
        <v>0</v>
      </c>
      <c r="H272" s="199">
        <v>317</v>
      </c>
      <c r="I272" s="146">
        <f t="shared" si="75"/>
        <v>56.708407871198574</v>
      </c>
      <c r="J272" s="199">
        <v>317</v>
      </c>
      <c r="K272" s="32">
        <f t="shared" si="74"/>
        <v>56.708407871198574</v>
      </c>
      <c r="L272" s="197">
        <v>0</v>
      </c>
      <c r="M272" s="198">
        <v>117</v>
      </c>
    </row>
    <row r="273" spans="2:13" ht="19.149999999999999" hidden="1" customHeight="1" outlineLevel="2" x14ac:dyDescent="0.25">
      <c r="B273" s="111" t="s">
        <v>94</v>
      </c>
      <c r="C273" s="112">
        <v>15</v>
      </c>
      <c r="D273" s="108">
        <v>466</v>
      </c>
      <c r="E273" s="146">
        <f t="shared" si="73"/>
        <v>476</v>
      </c>
      <c r="F273" s="108">
        <v>466</v>
      </c>
      <c r="G273" s="199">
        <v>10</v>
      </c>
      <c r="H273" s="199">
        <v>345</v>
      </c>
      <c r="I273" s="146">
        <f t="shared" si="75"/>
        <v>74.034334763948493</v>
      </c>
      <c r="J273" s="199">
        <v>350</v>
      </c>
      <c r="K273" s="32">
        <f t="shared" si="74"/>
        <v>73.529411764705884</v>
      </c>
      <c r="L273" s="197">
        <v>40</v>
      </c>
      <c r="M273" s="198">
        <v>0</v>
      </c>
    </row>
    <row r="274" spans="2:13" ht="19.149999999999999" hidden="1" customHeight="1" outlineLevel="2" x14ac:dyDescent="0.25">
      <c r="B274" s="111" t="s">
        <v>94</v>
      </c>
      <c r="C274" s="112" t="s">
        <v>14</v>
      </c>
      <c r="D274" s="104"/>
      <c r="E274" s="146"/>
      <c r="F274" s="104"/>
      <c r="G274" s="199"/>
      <c r="H274" s="199"/>
      <c r="I274" s="146"/>
      <c r="J274" s="199"/>
      <c r="K274" s="32"/>
      <c r="L274" s="197"/>
      <c r="M274" s="198"/>
    </row>
    <row r="275" spans="2:13" ht="19.149999999999999" customHeight="1" outlineLevel="1" collapsed="1" x14ac:dyDescent="0.25">
      <c r="B275" s="113" t="s">
        <v>94</v>
      </c>
      <c r="C275" s="150"/>
      <c r="D275" s="242">
        <f>SUM(D259:D274)</f>
        <v>7547</v>
      </c>
      <c r="E275" s="242">
        <f t="shared" ref="E275:M275" si="76">SUM(E259:E274)</f>
        <v>7679</v>
      </c>
      <c r="F275" s="242">
        <f t="shared" si="76"/>
        <v>7547</v>
      </c>
      <c r="G275" s="242">
        <f t="shared" si="76"/>
        <v>132</v>
      </c>
      <c r="H275" s="242">
        <f t="shared" si="76"/>
        <v>5002</v>
      </c>
      <c r="I275" s="242">
        <f>SUM(I259:I274)/15</f>
        <v>66.493268821278434</v>
      </c>
      <c r="J275" s="242">
        <f t="shared" si="76"/>
        <v>4959</v>
      </c>
      <c r="K275" s="242">
        <f>SUM(K259:K274)/15</f>
        <v>64.641323722050586</v>
      </c>
      <c r="L275" s="242">
        <f t="shared" si="76"/>
        <v>736</v>
      </c>
      <c r="M275" s="246">
        <f t="shared" si="76"/>
        <v>663</v>
      </c>
    </row>
    <row r="276" spans="2:13" ht="19.149999999999999" hidden="1" customHeight="1" outlineLevel="2" x14ac:dyDescent="0.25">
      <c r="B276" s="111" t="s">
        <v>95</v>
      </c>
      <c r="C276" s="117">
        <v>1</v>
      </c>
      <c r="D276" s="118">
        <v>461</v>
      </c>
      <c r="E276" s="146">
        <f t="shared" si="73"/>
        <v>470</v>
      </c>
      <c r="F276" s="118">
        <v>461</v>
      </c>
      <c r="G276" s="206">
        <v>9</v>
      </c>
      <c r="H276" s="206">
        <v>408</v>
      </c>
      <c r="I276" s="207">
        <f>(H276/F276)*100</f>
        <v>88.50325379609545</v>
      </c>
      <c r="J276" s="206">
        <v>412</v>
      </c>
      <c r="K276" s="32">
        <f>(J276/E276)*100</f>
        <v>87.659574468085111</v>
      </c>
      <c r="L276" s="208">
        <v>0</v>
      </c>
      <c r="M276" s="209">
        <v>68</v>
      </c>
    </row>
    <row r="277" spans="2:13" ht="19.149999999999999" hidden="1" customHeight="1" outlineLevel="2" x14ac:dyDescent="0.25">
      <c r="B277" s="111" t="s">
        <v>95</v>
      </c>
      <c r="C277" s="117">
        <v>2</v>
      </c>
      <c r="D277" s="118">
        <v>475</v>
      </c>
      <c r="E277" s="146">
        <f t="shared" si="73"/>
        <v>485</v>
      </c>
      <c r="F277" s="118">
        <v>475</v>
      </c>
      <c r="G277" s="206">
        <v>10</v>
      </c>
      <c r="H277" s="206">
        <v>405</v>
      </c>
      <c r="I277" s="207">
        <f>(H277/F277)*100</f>
        <v>85.263157894736835</v>
      </c>
      <c r="J277" s="206">
        <v>415</v>
      </c>
      <c r="K277" s="32">
        <f t="shared" ref="K277:K280" si="77">(J277/E277)*100</f>
        <v>85.567010309278345</v>
      </c>
      <c r="L277" s="208">
        <v>0</v>
      </c>
      <c r="M277" s="209">
        <v>161</v>
      </c>
    </row>
    <row r="278" spans="2:13" ht="19.149999999999999" hidden="1" customHeight="1" outlineLevel="2" x14ac:dyDescent="0.25">
      <c r="B278" s="111" t="s">
        <v>95</v>
      </c>
      <c r="C278" s="117">
        <v>3</v>
      </c>
      <c r="D278" s="118">
        <v>589</v>
      </c>
      <c r="E278" s="146">
        <f t="shared" si="73"/>
        <v>605</v>
      </c>
      <c r="F278" s="118">
        <v>589</v>
      </c>
      <c r="G278" s="206">
        <v>16</v>
      </c>
      <c r="H278" s="206">
        <v>408</v>
      </c>
      <c r="I278" s="207">
        <f t="shared" ref="I278:I280" si="78">(H278/F278)*100</f>
        <v>69.269949066213925</v>
      </c>
      <c r="J278" s="206">
        <v>424</v>
      </c>
      <c r="K278" s="32">
        <f t="shared" si="77"/>
        <v>70.082644628099175</v>
      </c>
      <c r="L278" s="208">
        <v>30</v>
      </c>
      <c r="M278" s="209">
        <v>55</v>
      </c>
    </row>
    <row r="279" spans="2:13" ht="19.149999999999999" hidden="1" customHeight="1" outlineLevel="2" x14ac:dyDescent="0.25">
      <c r="B279" s="111" t="s">
        <v>95</v>
      </c>
      <c r="C279" s="117">
        <v>4</v>
      </c>
      <c r="D279" s="118">
        <v>595</v>
      </c>
      <c r="E279" s="146">
        <f t="shared" si="73"/>
        <v>607</v>
      </c>
      <c r="F279" s="118">
        <v>595</v>
      </c>
      <c r="G279" s="206">
        <v>12</v>
      </c>
      <c r="H279" s="206">
        <v>488</v>
      </c>
      <c r="I279" s="207">
        <f t="shared" si="78"/>
        <v>82.016806722689068</v>
      </c>
      <c r="J279" s="206">
        <v>461</v>
      </c>
      <c r="K279" s="32">
        <f t="shared" si="77"/>
        <v>75.94728171334431</v>
      </c>
      <c r="L279" s="208">
        <v>30</v>
      </c>
      <c r="M279" s="209">
        <v>51</v>
      </c>
    </row>
    <row r="280" spans="2:13" ht="19.149999999999999" hidden="1" customHeight="1" outlineLevel="2" x14ac:dyDescent="0.25">
      <c r="B280" s="111" t="s">
        <v>95</v>
      </c>
      <c r="C280" s="117">
        <v>5</v>
      </c>
      <c r="D280" s="118">
        <v>528</v>
      </c>
      <c r="E280" s="146">
        <f t="shared" si="73"/>
        <v>538</v>
      </c>
      <c r="F280" s="118">
        <v>528</v>
      </c>
      <c r="G280" s="206">
        <v>10</v>
      </c>
      <c r="H280" s="206">
        <v>426</v>
      </c>
      <c r="I280" s="207">
        <f t="shared" si="78"/>
        <v>80.681818181818173</v>
      </c>
      <c r="J280" s="206">
        <v>436</v>
      </c>
      <c r="K280" s="32">
        <f t="shared" si="77"/>
        <v>81.040892193308551</v>
      </c>
      <c r="L280" s="208">
        <v>0</v>
      </c>
      <c r="M280" s="209">
        <v>230</v>
      </c>
    </row>
    <row r="281" spans="2:13" ht="19.149999999999999" hidden="1" customHeight="1" outlineLevel="2" x14ac:dyDescent="0.25">
      <c r="B281" s="111" t="s">
        <v>95</v>
      </c>
      <c r="C281" s="117" t="s">
        <v>14</v>
      </c>
      <c r="D281" s="119"/>
      <c r="E281" s="146">
        <v>6</v>
      </c>
      <c r="F281" s="119"/>
      <c r="G281" s="206">
        <v>6</v>
      </c>
      <c r="H281" s="206"/>
      <c r="I281" s="207"/>
      <c r="J281" s="206">
        <v>6</v>
      </c>
      <c r="K281" s="32"/>
      <c r="L281" s="208"/>
      <c r="M281" s="209"/>
    </row>
    <row r="282" spans="2:13" ht="19.149999999999999" customHeight="1" outlineLevel="1" collapsed="1" x14ac:dyDescent="0.25">
      <c r="B282" s="113" t="s">
        <v>151</v>
      </c>
      <c r="C282" s="150"/>
      <c r="D282" s="243">
        <f>SUM(D276:D281)</f>
        <v>2648</v>
      </c>
      <c r="E282" s="243">
        <f t="shared" ref="E282:M282" si="79">SUM(E276:E281)</f>
        <v>2711</v>
      </c>
      <c r="F282" s="243">
        <f t="shared" si="79"/>
        <v>2648</v>
      </c>
      <c r="G282" s="243">
        <f t="shared" si="79"/>
        <v>63</v>
      </c>
      <c r="H282" s="243">
        <f t="shared" si="79"/>
        <v>2135</v>
      </c>
      <c r="I282" s="243">
        <f>SUM(I276:I281)/5</f>
        <v>81.146997132310702</v>
      </c>
      <c r="J282" s="243">
        <f t="shared" si="79"/>
        <v>2154</v>
      </c>
      <c r="K282" s="243">
        <f>SUM(K276:K281)/5</f>
        <v>80.059480662423098</v>
      </c>
      <c r="L282" s="243">
        <f t="shared" si="79"/>
        <v>60</v>
      </c>
      <c r="M282" s="248">
        <f t="shared" si="79"/>
        <v>565</v>
      </c>
    </row>
    <row r="283" spans="2:13" ht="19.149999999999999" hidden="1" customHeight="1" outlineLevel="2" x14ac:dyDescent="0.25">
      <c r="B283" s="111" t="s">
        <v>96</v>
      </c>
      <c r="C283" s="112">
        <v>1</v>
      </c>
      <c r="D283" s="108">
        <v>578</v>
      </c>
      <c r="E283" s="146">
        <f>F283+G283</f>
        <v>579</v>
      </c>
      <c r="F283" s="108">
        <v>578</v>
      </c>
      <c r="G283" s="199">
        <v>1</v>
      </c>
      <c r="H283" s="199">
        <v>350</v>
      </c>
      <c r="I283" s="146">
        <f>(H283/F283)*100</f>
        <v>60.553633217993074</v>
      </c>
      <c r="J283" s="199">
        <v>350</v>
      </c>
      <c r="K283" s="32">
        <f>(J283/E283)*100</f>
        <v>60.449050086355783</v>
      </c>
      <c r="L283" s="197">
        <v>350</v>
      </c>
      <c r="M283" s="198">
        <v>0</v>
      </c>
    </row>
    <row r="284" spans="2:13" ht="19.149999999999999" hidden="1" customHeight="1" outlineLevel="2" x14ac:dyDescent="0.25">
      <c r="B284" s="111" t="s">
        <v>96</v>
      </c>
      <c r="C284" s="112">
        <v>2</v>
      </c>
      <c r="D284" s="108">
        <v>498</v>
      </c>
      <c r="E284" s="146">
        <f t="shared" ref="E284:E287" si="80">F284+G284</f>
        <v>505</v>
      </c>
      <c r="F284" s="108">
        <v>498</v>
      </c>
      <c r="G284" s="199">
        <v>7</v>
      </c>
      <c r="H284" s="199">
        <v>483</v>
      </c>
      <c r="I284" s="146">
        <f>(H284/F284)*100</f>
        <v>96.98795180722891</v>
      </c>
      <c r="J284" s="199">
        <v>408</v>
      </c>
      <c r="K284" s="32">
        <f t="shared" ref="K284:K286" si="81">(J284/E284)*100</f>
        <v>80.792079207920793</v>
      </c>
      <c r="L284" s="197">
        <v>20</v>
      </c>
      <c r="M284" s="198">
        <v>0</v>
      </c>
    </row>
    <row r="285" spans="2:13" ht="19.149999999999999" hidden="1" customHeight="1" outlineLevel="2" x14ac:dyDescent="0.25">
      <c r="B285" s="111" t="s">
        <v>96</v>
      </c>
      <c r="C285" s="112">
        <v>3</v>
      </c>
      <c r="D285" s="108">
        <v>475</v>
      </c>
      <c r="E285" s="146">
        <f t="shared" si="80"/>
        <v>494</v>
      </c>
      <c r="F285" s="108">
        <v>475</v>
      </c>
      <c r="G285" s="199">
        <v>19</v>
      </c>
      <c r="H285" s="199">
        <v>475</v>
      </c>
      <c r="I285" s="146">
        <f t="shared" ref="I285:I286" si="82">(H285/F285)*100</f>
        <v>100</v>
      </c>
      <c r="J285" s="199">
        <v>556</v>
      </c>
      <c r="K285" s="32">
        <f t="shared" si="81"/>
        <v>112.5506072874494</v>
      </c>
      <c r="L285" s="197">
        <v>150</v>
      </c>
      <c r="M285" s="198">
        <v>0</v>
      </c>
    </row>
    <row r="286" spans="2:13" ht="19.149999999999999" hidden="1" customHeight="1" outlineLevel="2" x14ac:dyDescent="0.25">
      <c r="B286" s="111" t="s">
        <v>96</v>
      </c>
      <c r="C286" s="112">
        <v>4</v>
      </c>
      <c r="D286" s="108">
        <v>547</v>
      </c>
      <c r="E286" s="146">
        <f t="shared" si="80"/>
        <v>560</v>
      </c>
      <c r="F286" s="108">
        <v>547</v>
      </c>
      <c r="G286" s="199">
        <v>13</v>
      </c>
      <c r="H286" s="199">
        <v>361</v>
      </c>
      <c r="I286" s="146">
        <f t="shared" si="82"/>
        <v>65.996343692870198</v>
      </c>
      <c r="J286" s="199">
        <v>374</v>
      </c>
      <c r="K286" s="32">
        <f t="shared" si="81"/>
        <v>66.785714285714278</v>
      </c>
      <c r="L286" s="197">
        <v>0</v>
      </c>
      <c r="M286" s="198">
        <v>0</v>
      </c>
    </row>
    <row r="287" spans="2:13" ht="19.149999999999999" hidden="1" customHeight="1" outlineLevel="2" x14ac:dyDescent="0.25">
      <c r="B287" s="111" t="s">
        <v>96</v>
      </c>
      <c r="C287" s="112" t="s">
        <v>14</v>
      </c>
      <c r="D287" s="104"/>
      <c r="E287" s="146">
        <f t="shared" si="80"/>
        <v>5</v>
      </c>
      <c r="F287" s="104"/>
      <c r="G287" s="199">
        <v>5</v>
      </c>
      <c r="H287" s="199"/>
      <c r="I287" s="146"/>
      <c r="J287" s="199">
        <v>5</v>
      </c>
      <c r="K287" s="32"/>
      <c r="L287" s="197"/>
      <c r="M287" s="198"/>
    </row>
    <row r="288" spans="2:13" ht="19.149999999999999" customHeight="1" outlineLevel="1" collapsed="1" x14ac:dyDescent="0.25">
      <c r="B288" s="113" t="s">
        <v>96</v>
      </c>
      <c r="C288" s="150"/>
      <c r="D288" s="242">
        <f>SUM(D283:D287)</f>
        <v>2098</v>
      </c>
      <c r="E288" s="242">
        <f t="shared" ref="E288:M288" si="83">SUM(E283:E287)</f>
        <v>2143</v>
      </c>
      <c r="F288" s="242">
        <f t="shared" si="83"/>
        <v>2098</v>
      </c>
      <c r="G288" s="242">
        <f t="shared" si="83"/>
        <v>45</v>
      </c>
      <c r="H288" s="242">
        <f t="shared" si="83"/>
        <v>1669</v>
      </c>
      <c r="I288" s="242">
        <f>SUM(I283:I287)/4</f>
        <v>80.884482179523047</v>
      </c>
      <c r="J288" s="242">
        <f t="shared" si="83"/>
        <v>1693</v>
      </c>
      <c r="K288" s="242">
        <f>SUM(K283:K287)/4</f>
        <v>80.144362716860059</v>
      </c>
      <c r="L288" s="242">
        <f t="shared" si="83"/>
        <v>520</v>
      </c>
      <c r="M288" s="246">
        <f t="shared" si="83"/>
        <v>0</v>
      </c>
    </row>
    <row r="289" spans="2:13" ht="19.149999999999999" hidden="1" customHeight="1" outlineLevel="2" x14ac:dyDescent="0.25">
      <c r="B289" s="111" t="s">
        <v>97</v>
      </c>
      <c r="C289" s="112">
        <v>1</v>
      </c>
      <c r="D289" s="108">
        <v>526</v>
      </c>
      <c r="E289" s="146">
        <f>F289+G289</f>
        <v>538</v>
      </c>
      <c r="F289" s="108">
        <v>526</v>
      </c>
      <c r="G289" s="199">
        <v>12</v>
      </c>
      <c r="H289" s="199">
        <v>313</v>
      </c>
      <c r="I289" s="146">
        <f>(H289/F289)*100</f>
        <v>59.505703422053237</v>
      </c>
      <c r="J289" s="199">
        <v>257</v>
      </c>
      <c r="K289" s="32">
        <f>(J289/E289)*100</f>
        <v>47.769516728624531</v>
      </c>
      <c r="L289" s="197">
        <v>0</v>
      </c>
      <c r="M289" s="198">
        <v>0</v>
      </c>
    </row>
    <row r="290" spans="2:13" ht="19.149999999999999" hidden="1" customHeight="1" outlineLevel="2" x14ac:dyDescent="0.25">
      <c r="B290" s="111" t="s">
        <v>97</v>
      </c>
      <c r="C290" s="112">
        <v>2</v>
      </c>
      <c r="D290" s="108">
        <v>543</v>
      </c>
      <c r="E290" s="146">
        <f t="shared" ref="E290:E296" si="84">F290+G290</f>
        <v>554</v>
      </c>
      <c r="F290" s="108">
        <v>543</v>
      </c>
      <c r="G290" s="199">
        <v>11</v>
      </c>
      <c r="H290" s="199">
        <v>221</v>
      </c>
      <c r="I290" s="146">
        <f>(H290/F290)*100</f>
        <v>40.699815837937386</v>
      </c>
      <c r="J290" s="199">
        <v>232</v>
      </c>
      <c r="K290" s="32">
        <f t="shared" ref="K290:K295" si="85">(J290/E290)*100</f>
        <v>41.877256317689529</v>
      </c>
      <c r="L290" s="197">
        <v>0</v>
      </c>
      <c r="M290" s="198">
        <v>85</v>
      </c>
    </row>
    <row r="291" spans="2:13" ht="19.149999999999999" hidden="1" customHeight="1" outlineLevel="2" x14ac:dyDescent="0.25">
      <c r="B291" s="111" t="s">
        <v>97</v>
      </c>
      <c r="C291" s="112">
        <v>3</v>
      </c>
      <c r="D291" s="108">
        <v>564</v>
      </c>
      <c r="E291" s="146">
        <f t="shared" si="84"/>
        <v>576</v>
      </c>
      <c r="F291" s="108">
        <v>564</v>
      </c>
      <c r="G291" s="199">
        <v>12</v>
      </c>
      <c r="H291" s="199">
        <v>213</v>
      </c>
      <c r="I291" s="146">
        <f t="shared" ref="I291:I295" si="86">(H291/F291)*100</f>
        <v>37.765957446808514</v>
      </c>
      <c r="J291" s="199">
        <v>225</v>
      </c>
      <c r="K291" s="32">
        <f t="shared" si="85"/>
        <v>39.0625</v>
      </c>
      <c r="L291" s="197">
        <v>0</v>
      </c>
      <c r="M291" s="198">
        <v>110</v>
      </c>
    </row>
    <row r="292" spans="2:13" ht="19.149999999999999" hidden="1" customHeight="1" outlineLevel="2" x14ac:dyDescent="0.25">
      <c r="B292" s="111" t="s">
        <v>97</v>
      </c>
      <c r="C292" s="112">
        <v>4</v>
      </c>
      <c r="D292" s="108">
        <v>445</v>
      </c>
      <c r="E292" s="146">
        <f t="shared" si="84"/>
        <v>456</v>
      </c>
      <c r="F292" s="108">
        <v>445</v>
      </c>
      <c r="G292" s="199">
        <v>11</v>
      </c>
      <c r="H292" s="199">
        <v>215</v>
      </c>
      <c r="I292" s="146">
        <f t="shared" si="86"/>
        <v>48.314606741573037</v>
      </c>
      <c r="J292" s="199">
        <v>225</v>
      </c>
      <c r="K292" s="32">
        <f t="shared" si="85"/>
        <v>49.34210526315789</v>
      </c>
      <c r="L292" s="197">
        <v>0</v>
      </c>
      <c r="M292" s="198">
        <v>55</v>
      </c>
    </row>
    <row r="293" spans="2:13" ht="19.149999999999999" hidden="1" customHeight="1" outlineLevel="2" x14ac:dyDescent="0.25">
      <c r="B293" s="111" t="s">
        <v>97</v>
      </c>
      <c r="C293" s="112">
        <v>5</v>
      </c>
      <c r="D293" s="108">
        <v>517</v>
      </c>
      <c r="E293" s="146">
        <f t="shared" si="84"/>
        <v>517</v>
      </c>
      <c r="F293" s="108">
        <v>517</v>
      </c>
      <c r="G293" s="199">
        <v>0</v>
      </c>
      <c r="H293" s="199">
        <v>286</v>
      </c>
      <c r="I293" s="146">
        <f t="shared" si="86"/>
        <v>55.319148936170215</v>
      </c>
      <c r="J293" s="199">
        <v>286</v>
      </c>
      <c r="K293" s="32">
        <f t="shared" si="85"/>
        <v>55.319148936170215</v>
      </c>
      <c r="L293" s="197">
        <v>0</v>
      </c>
      <c r="M293" s="198">
        <v>0</v>
      </c>
    </row>
    <row r="294" spans="2:13" ht="19.149999999999999" hidden="1" customHeight="1" outlineLevel="2" x14ac:dyDescent="0.25">
      <c r="B294" s="111" t="s">
        <v>97</v>
      </c>
      <c r="C294" s="112">
        <v>6</v>
      </c>
      <c r="D294" s="108">
        <v>505</v>
      </c>
      <c r="E294" s="146">
        <f t="shared" si="84"/>
        <v>505</v>
      </c>
      <c r="F294" s="108">
        <v>505</v>
      </c>
      <c r="G294" s="199">
        <v>0</v>
      </c>
      <c r="H294" s="199">
        <v>300</v>
      </c>
      <c r="I294" s="146">
        <f t="shared" si="86"/>
        <v>59.405940594059402</v>
      </c>
      <c r="J294" s="199">
        <v>300</v>
      </c>
      <c r="K294" s="32">
        <f t="shared" si="85"/>
        <v>59.405940594059402</v>
      </c>
      <c r="L294" s="197">
        <v>100</v>
      </c>
      <c r="M294" s="198">
        <v>0</v>
      </c>
    </row>
    <row r="295" spans="2:13" ht="19.149999999999999" hidden="1" customHeight="1" outlineLevel="2" x14ac:dyDescent="0.25">
      <c r="B295" s="111" t="s">
        <v>97</v>
      </c>
      <c r="C295" s="112">
        <v>7</v>
      </c>
      <c r="D295" s="108">
        <v>524</v>
      </c>
      <c r="E295" s="146">
        <f t="shared" si="84"/>
        <v>535</v>
      </c>
      <c r="F295" s="108">
        <v>524</v>
      </c>
      <c r="G295" s="199">
        <v>11</v>
      </c>
      <c r="H295" s="199">
        <v>294</v>
      </c>
      <c r="I295" s="146">
        <f t="shared" si="86"/>
        <v>56.106870229007633</v>
      </c>
      <c r="J295" s="199">
        <v>305</v>
      </c>
      <c r="K295" s="32">
        <f t="shared" si="85"/>
        <v>57.009345794392516</v>
      </c>
      <c r="L295" s="197">
        <v>15</v>
      </c>
      <c r="M295" s="198">
        <v>25</v>
      </c>
    </row>
    <row r="296" spans="2:13" ht="19.149999999999999" hidden="1" customHeight="1" outlineLevel="2" x14ac:dyDescent="0.25">
      <c r="B296" s="111" t="s">
        <v>97</v>
      </c>
      <c r="C296" s="112" t="s">
        <v>14</v>
      </c>
      <c r="D296" s="104"/>
      <c r="E296" s="146">
        <f t="shared" si="84"/>
        <v>1</v>
      </c>
      <c r="F296" s="104"/>
      <c r="G296" s="199">
        <v>1</v>
      </c>
      <c r="H296" s="199"/>
      <c r="I296" s="146"/>
      <c r="J296" s="199">
        <v>1</v>
      </c>
      <c r="K296" s="32"/>
      <c r="L296" s="197"/>
      <c r="M296" s="198"/>
    </row>
    <row r="297" spans="2:13" ht="19.149999999999999" customHeight="1" outlineLevel="1" collapsed="1" x14ac:dyDescent="0.25">
      <c r="B297" s="113" t="s">
        <v>97</v>
      </c>
      <c r="C297" s="150"/>
      <c r="D297" s="242">
        <f>SUM(D289:D296)</f>
        <v>3624</v>
      </c>
      <c r="E297" s="242">
        <f t="shared" ref="E297:M297" si="87">SUM(E289:E296)</f>
        <v>3682</v>
      </c>
      <c r="F297" s="242">
        <f t="shared" si="87"/>
        <v>3624</v>
      </c>
      <c r="G297" s="242">
        <f t="shared" si="87"/>
        <v>58</v>
      </c>
      <c r="H297" s="242">
        <f t="shared" si="87"/>
        <v>1842</v>
      </c>
      <c r="I297" s="242">
        <f>SUM(I289:I296)/7</f>
        <v>51.016863315372781</v>
      </c>
      <c r="J297" s="242">
        <f t="shared" si="87"/>
        <v>1831</v>
      </c>
      <c r="K297" s="242">
        <f>SUM(K289:K296)/7</f>
        <v>49.969401947727725</v>
      </c>
      <c r="L297" s="242">
        <f t="shared" si="87"/>
        <v>115</v>
      </c>
      <c r="M297" s="246">
        <f t="shared" si="87"/>
        <v>275</v>
      </c>
    </row>
    <row r="298" spans="2:13" ht="19.149999999999999" hidden="1" customHeight="1" outlineLevel="2" x14ac:dyDescent="0.25">
      <c r="B298" s="111" t="s">
        <v>98</v>
      </c>
      <c r="C298" s="112">
        <v>1</v>
      </c>
      <c r="D298" s="108">
        <v>614</v>
      </c>
      <c r="E298" s="146">
        <v>627</v>
      </c>
      <c r="F298" s="108">
        <v>614</v>
      </c>
      <c r="G298" s="199">
        <v>13</v>
      </c>
      <c r="H298" s="199">
        <v>389</v>
      </c>
      <c r="I298" s="146">
        <f>(H298/F298)*100</f>
        <v>63.355048859934847</v>
      </c>
      <c r="J298" s="199">
        <v>300</v>
      </c>
      <c r="K298" s="32">
        <f>(J298/E298)*100</f>
        <v>47.846889952153113</v>
      </c>
      <c r="L298" s="197">
        <v>0</v>
      </c>
      <c r="M298" s="198">
        <v>0</v>
      </c>
    </row>
    <row r="299" spans="2:13" ht="19.149999999999999" hidden="1" customHeight="1" outlineLevel="2" x14ac:dyDescent="0.25">
      <c r="B299" s="111" t="s">
        <v>98</v>
      </c>
      <c r="C299" s="112">
        <v>2</v>
      </c>
      <c r="D299" s="108">
        <v>669</v>
      </c>
      <c r="E299" s="146">
        <v>682</v>
      </c>
      <c r="F299" s="108">
        <v>669</v>
      </c>
      <c r="G299" s="199">
        <v>13</v>
      </c>
      <c r="H299" s="199">
        <v>425</v>
      </c>
      <c r="I299" s="146">
        <f>(H299/F299)*100</f>
        <v>63.527653213751869</v>
      </c>
      <c r="J299" s="199">
        <v>405</v>
      </c>
      <c r="K299" s="32">
        <f t="shared" ref="K299:K304" si="88">(J299/E299)*100</f>
        <v>59.384164222873906</v>
      </c>
      <c r="L299" s="197">
        <v>0</v>
      </c>
      <c r="M299" s="198">
        <v>0</v>
      </c>
    </row>
    <row r="300" spans="2:13" ht="19.149999999999999" hidden="1" customHeight="1" outlineLevel="2" x14ac:dyDescent="0.25">
      <c r="B300" s="111" t="s">
        <v>98</v>
      </c>
      <c r="C300" s="112">
        <v>3</v>
      </c>
      <c r="D300" s="108">
        <v>872</v>
      </c>
      <c r="E300" s="146">
        <v>890</v>
      </c>
      <c r="F300" s="108">
        <v>872</v>
      </c>
      <c r="G300" s="199">
        <v>18</v>
      </c>
      <c r="H300" s="199">
        <v>621</v>
      </c>
      <c r="I300" s="146">
        <f t="shared" ref="I300:I304" si="89">(H300/F300)*100</f>
        <v>71.215596330275233</v>
      </c>
      <c r="J300" s="199">
        <v>639</v>
      </c>
      <c r="K300" s="32">
        <f t="shared" si="88"/>
        <v>71.797752808988776</v>
      </c>
      <c r="L300" s="197">
        <v>0</v>
      </c>
      <c r="M300" s="198">
        <v>0</v>
      </c>
    </row>
    <row r="301" spans="2:13" ht="19.149999999999999" hidden="1" customHeight="1" outlineLevel="2" x14ac:dyDescent="0.25">
      <c r="B301" s="111" t="s">
        <v>98</v>
      </c>
      <c r="C301" s="112">
        <v>4</v>
      </c>
      <c r="D301" s="108">
        <v>758</v>
      </c>
      <c r="E301" s="146">
        <v>775</v>
      </c>
      <c r="F301" s="108">
        <v>758</v>
      </c>
      <c r="G301" s="199">
        <v>17</v>
      </c>
      <c r="H301" s="199">
        <v>389</v>
      </c>
      <c r="I301" s="146">
        <f t="shared" si="89"/>
        <v>51.31926121372031</v>
      </c>
      <c r="J301" s="199">
        <v>402</v>
      </c>
      <c r="K301" s="32">
        <f t="shared" si="88"/>
        <v>51.87096774193548</v>
      </c>
      <c r="L301" s="197">
        <v>92</v>
      </c>
      <c r="M301" s="198">
        <v>0</v>
      </c>
    </row>
    <row r="302" spans="2:13" ht="19.149999999999999" hidden="1" customHeight="1" outlineLevel="2" x14ac:dyDescent="0.25">
      <c r="B302" s="111" t="s">
        <v>98</v>
      </c>
      <c r="C302" s="112">
        <v>5</v>
      </c>
      <c r="D302" s="108">
        <v>590</v>
      </c>
      <c r="E302" s="146">
        <v>596</v>
      </c>
      <c r="F302" s="108">
        <v>590</v>
      </c>
      <c r="G302" s="199">
        <v>6</v>
      </c>
      <c r="H302" s="199">
        <v>354</v>
      </c>
      <c r="I302" s="146">
        <f t="shared" si="89"/>
        <v>60</v>
      </c>
      <c r="J302" s="199">
        <v>350</v>
      </c>
      <c r="K302" s="32">
        <f t="shared" si="88"/>
        <v>58.724832214765101</v>
      </c>
      <c r="L302" s="197">
        <v>0</v>
      </c>
      <c r="M302" s="198">
        <v>0</v>
      </c>
    </row>
    <row r="303" spans="2:13" ht="19.149999999999999" hidden="1" customHeight="1" outlineLevel="2" x14ac:dyDescent="0.25">
      <c r="B303" s="111" t="s">
        <v>98</v>
      </c>
      <c r="C303" s="112">
        <v>6</v>
      </c>
      <c r="D303" s="108">
        <v>675</v>
      </c>
      <c r="E303" s="146">
        <v>689</v>
      </c>
      <c r="F303" s="108">
        <v>675</v>
      </c>
      <c r="G303" s="199">
        <v>14</v>
      </c>
      <c r="H303" s="199">
        <v>518</v>
      </c>
      <c r="I303" s="146">
        <f t="shared" si="89"/>
        <v>76.740740740740748</v>
      </c>
      <c r="J303" s="199">
        <v>517</v>
      </c>
      <c r="K303" s="32">
        <f t="shared" si="88"/>
        <v>75.036284470246741</v>
      </c>
      <c r="L303" s="197">
        <v>0</v>
      </c>
      <c r="M303" s="198">
        <v>100</v>
      </c>
    </row>
    <row r="304" spans="2:13" ht="19.149999999999999" hidden="1" customHeight="1" outlineLevel="2" x14ac:dyDescent="0.25">
      <c r="B304" s="111" t="s">
        <v>98</v>
      </c>
      <c r="C304" s="112">
        <v>7</v>
      </c>
      <c r="D304" s="108">
        <v>663</v>
      </c>
      <c r="E304" s="146">
        <v>676</v>
      </c>
      <c r="F304" s="108">
        <v>663</v>
      </c>
      <c r="G304" s="199">
        <v>13</v>
      </c>
      <c r="H304" s="199">
        <v>346</v>
      </c>
      <c r="I304" s="146">
        <f t="shared" si="89"/>
        <v>52.187028657616899</v>
      </c>
      <c r="J304" s="199">
        <v>340</v>
      </c>
      <c r="K304" s="32">
        <f t="shared" si="88"/>
        <v>50.295857988165679</v>
      </c>
      <c r="L304" s="197">
        <v>0</v>
      </c>
      <c r="M304" s="198">
        <v>0</v>
      </c>
    </row>
    <row r="305" spans="2:13" ht="19.149999999999999" hidden="1" customHeight="1" outlineLevel="2" x14ac:dyDescent="0.25">
      <c r="B305" s="111" t="s">
        <v>98</v>
      </c>
      <c r="C305" s="112" t="s">
        <v>14</v>
      </c>
      <c r="D305" s="104"/>
      <c r="E305" s="146"/>
      <c r="F305" s="104"/>
      <c r="G305" s="199"/>
      <c r="H305" s="199"/>
      <c r="I305" s="146"/>
      <c r="J305" s="199"/>
      <c r="K305" s="32"/>
      <c r="L305" s="197"/>
      <c r="M305" s="198"/>
    </row>
    <row r="306" spans="2:13" ht="19.149999999999999" customHeight="1" outlineLevel="1" collapsed="1" x14ac:dyDescent="0.25">
      <c r="B306" s="113" t="s">
        <v>98</v>
      </c>
      <c r="C306" s="150"/>
      <c r="D306" s="242">
        <f>SUM(D298:D305)</f>
        <v>4841</v>
      </c>
      <c r="E306" s="242">
        <f t="shared" ref="E306:M306" si="90">SUM(E298:E305)</f>
        <v>4935</v>
      </c>
      <c r="F306" s="242">
        <f t="shared" si="90"/>
        <v>4841</v>
      </c>
      <c r="G306" s="242">
        <f t="shared" si="90"/>
        <v>94</v>
      </c>
      <c r="H306" s="242">
        <f t="shared" si="90"/>
        <v>3042</v>
      </c>
      <c r="I306" s="242">
        <f>SUM(I298:I305)/7</f>
        <v>62.62076128800571</v>
      </c>
      <c r="J306" s="242">
        <f t="shared" si="90"/>
        <v>2953</v>
      </c>
      <c r="K306" s="242">
        <f>SUM(K298:K305)/7</f>
        <v>59.279535628446972</v>
      </c>
      <c r="L306" s="242">
        <f t="shared" si="90"/>
        <v>92</v>
      </c>
      <c r="M306" s="246">
        <f t="shared" si="90"/>
        <v>100</v>
      </c>
    </row>
    <row r="307" spans="2:13" ht="19.149999999999999" hidden="1" customHeight="1" outlineLevel="2" x14ac:dyDescent="0.25">
      <c r="B307" s="111" t="s">
        <v>99</v>
      </c>
      <c r="C307" s="112">
        <v>1</v>
      </c>
      <c r="D307" s="108">
        <v>496</v>
      </c>
      <c r="E307" s="107">
        <f>F307+G307</f>
        <v>504</v>
      </c>
      <c r="F307" s="108">
        <v>496</v>
      </c>
      <c r="G307" s="114">
        <v>8</v>
      </c>
      <c r="H307" s="114">
        <v>125</v>
      </c>
      <c r="I307" s="107">
        <f>(H307/F307)*100</f>
        <v>25.201612903225808</v>
      </c>
      <c r="J307" s="206">
        <v>125</v>
      </c>
      <c r="K307" s="32">
        <f>(J307/E307)*100</f>
        <v>24.801587301587304</v>
      </c>
      <c r="L307" s="208">
        <v>0</v>
      </c>
      <c r="M307" s="209">
        <v>0</v>
      </c>
    </row>
    <row r="308" spans="2:13" ht="19.149999999999999" hidden="1" customHeight="1" outlineLevel="2" x14ac:dyDescent="0.25">
      <c r="B308" s="111" t="s">
        <v>99</v>
      </c>
      <c r="C308" s="112">
        <v>2</v>
      </c>
      <c r="D308" s="108">
        <v>563</v>
      </c>
      <c r="E308" s="107">
        <f t="shared" ref="E308:E314" si="91">F308+G308</f>
        <v>563</v>
      </c>
      <c r="F308" s="108">
        <v>563</v>
      </c>
      <c r="G308" s="114">
        <v>0</v>
      </c>
      <c r="H308" s="114">
        <v>160</v>
      </c>
      <c r="I308" s="107">
        <f>(H308/F308)*100</f>
        <v>28.419182948490228</v>
      </c>
      <c r="J308" s="206">
        <v>160</v>
      </c>
      <c r="K308" s="32">
        <f t="shared" ref="K308:K313" si="92">(J308/E308)*100</f>
        <v>28.419182948490228</v>
      </c>
      <c r="L308" s="208">
        <v>0</v>
      </c>
      <c r="M308" s="209">
        <v>0</v>
      </c>
    </row>
    <row r="309" spans="2:13" ht="19.149999999999999" hidden="1" customHeight="1" outlineLevel="2" x14ac:dyDescent="0.25">
      <c r="B309" s="111" t="s">
        <v>99</v>
      </c>
      <c r="C309" s="112">
        <v>3</v>
      </c>
      <c r="D309" s="108">
        <v>503</v>
      </c>
      <c r="E309" s="107">
        <f t="shared" si="91"/>
        <v>513</v>
      </c>
      <c r="F309" s="108">
        <v>503</v>
      </c>
      <c r="G309" s="114">
        <v>10</v>
      </c>
      <c r="H309" s="114">
        <v>155</v>
      </c>
      <c r="I309" s="107">
        <f t="shared" ref="I309:I313" si="93">(H309/F309)*100</f>
        <v>30.815109343936381</v>
      </c>
      <c r="J309" s="206">
        <v>165</v>
      </c>
      <c r="K309" s="32">
        <f t="shared" si="92"/>
        <v>32.163742690058477</v>
      </c>
      <c r="L309" s="208">
        <v>0</v>
      </c>
      <c r="M309" s="209">
        <v>120</v>
      </c>
    </row>
    <row r="310" spans="2:13" ht="19.149999999999999" hidden="1" customHeight="1" outlineLevel="2" x14ac:dyDescent="0.25">
      <c r="B310" s="111" t="s">
        <v>99</v>
      </c>
      <c r="C310" s="112">
        <v>4</v>
      </c>
      <c r="D310" s="118">
        <v>547</v>
      </c>
      <c r="E310" s="107">
        <f t="shared" si="91"/>
        <v>557</v>
      </c>
      <c r="F310" s="118">
        <v>547</v>
      </c>
      <c r="G310" s="114">
        <v>10</v>
      </c>
      <c r="H310" s="114">
        <v>274</v>
      </c>
      <c r="I310" s="107">
        <f t="shared" si="93"/>
        <v>50.09140767824497</v>
      </c>
      <c r="J310" s="206">
        <v>200</v>
      </c>
      <c r="K310" s="32">
        <f t="shared" si="92"/>
        <v>35.906642728904849</v>
      </c>
      <c r="L310" s="208">
        <v>94</v>
      </c>
      <c r="M310" s="209">
        <v>164</v>
      </c>
    </row>
    <row r="311" spans="2:13" ht="19.149999999999999" hidden="1" customHeight="1" outlineLevel="2" x14ac:dyDescent="0.25">
      <c r="B311" s="111" t="s">
        <v>99</v>
      </c>
      <c r="C311" s="112">
        <v>5</v>
      </c>
      <c r="D311" s="108">
        <v>501</v>
      </c>
      <c r="E311" s="107">
        <f t="shared" si="91"/>
        <v>501</v>
      </c>
      <c r="F311" s="108">
        <v>501</v>
      </c>
      <c r="G311" s="114">
        <v>0</v>
      </c>
      <c r="H311" s="114">
        <v>183</v>
      </c>
      <c r="I311" s="107">
        <f t="shared" si="93"/>
        <v>36.526946107784433</v>
      </c>
      <c r="J311" s="206">
        <v>183</v>
      </c>
      <c r="K311" s="32">
        <f t="shared" si="92"/>
        <v>36.526946107784433</v>
      </c>
      <c r="L311" s="208">
        <v>10</v>
      </c>
      <c r="M311" s="209">
        <v>0</v>
      </c>
    </row>
    <row r="312" spans="2:13" ht="19.149999999999999" hidden="1" customHeight="1" outlineLevel="2" x14ac:dyDescent="0.25">
      <c r="B312" s="111" t="s">
        <v>99</v>
      </c>
      <c r="C312" s="112">
        <v>6</v>
      </c>
      <c r="D312" s="108">
        <v>552</v>
      </c>
      <c r="E312" s="107">
        <f t="shared" si="91"/>
        <v>563</v>
      </c>
      <c r="F312" s="108">
        <v>552</v>
      </c>
      <c r="G312" s="114">
        <v>11</v>
      </c>
      <c r="H312" s="114">
        <v>234</v>
      </c>
      <c r="I312" s="107">
        <f t="shared" si="93"/>
        <v>42.391304347826086</v>
      </c>
      <c r="J312" s="206">
        <v>245</v>
      </c>
      <c r="K312" s="32">
        <f t="shared" si="92"/>
        <v>43.516873889875669</v>
      </c>
      <c r="L312" s="208">
        <v>20</v>
      </c>
      <c r="M312" s="209">
        <v>0</v>
      </c>
    </row>
    <row r="313" spans="2:13" ht="19.149999999999999" hidden="1" customHeight="1" outlineLevel="2" x14ac:dyDescent="0.25">
      <c r="B313" s="111" t="s">
        <v>99</v>
      </c>
      <c r="C313" s="112">
        <v>7</v>
      </c>
      <c r="D313" s="108">
        <v>474</v>
      </c>
      <c r="E313" s="107">
        <f t="shared" si="91"/>
        <v>484</v>
      </c>
      <c r="F313" s="108">
        <v>474</v>
      </c>
      <c r="G313" s="114">
        <v>10</v>
      </c>
      <c r="H313" s="114">
        <v>161</v>
      </c>
      <c r="I313" s="107">
        <f t="shared" si="93"/>
        <v>33.966244725738399</v>
      </c>
      <c r="J313" s="206">
        <v>171</v>
      </c>
      <c r="K313" s="32">
        <f t="shared" si="92"/>
        <v>35.330578512396691</v>
      </c>
      <c r="L313" s="208">
        <v>0</v>
      </c>
      <c r="M313" s="209">
        <v>38</v>
      </c>
    </row>
    <row r="314" spans="2:13" ht="19.149999999999999" hidden="1" customHeight="1" outlineLevel="2" x14ac:dyDescent="0.25">
      <c r="B314" s="111" t="s">
        <v>99</v>
      </c>
      <c r="C314" s="112" t="s">
        <v>14</v>
      </c>
      <c r="D314" s="104"/>
      <c r="E314" s="107">
        <f t="shared" si="91"/>
        <v>8</v>
      </c>
      <c r="F314" s="104"/>
      <c r="G314" s="114">
        <v>8</v>
      </c>
      <c r="H314" s="114"/>
      <c r="I314" s="107"/>
      <c r="J314" s="206">
        <v>30</v>
      </c>
      <c r="K314" s="32"/>
      <c r="L314" s="208"/>
      <c r="M314" s="209"/>
    </row>
    <row r="315" spans="2:13" ht="19.149999999999999" customHeight="1" outlineLevel="1" collapsed="1" x14ac:dyDescent="0.25">
      <c r="B315" s="113" t="s">
        <v>99</v>
      </c>
      <c r="C315" s="150"/>
      <c r="D315" s="242">
        <f>SUM(D307:D314)</f>
        <v>3636</v>
      </c>
      <c r="E315" s="242">
        <f t="shared" ref="E315:M315" si="94">SUM(E307:E314)</f>
        <v>3693</v>
      </c>
      <c r="F315" s="242">
        <f t="shared" si="94"/>
        <v>3636</v>
      </c>
      <c r="G315" s="242">
        <f t="shared" si="94"/>
        <v>57</v>
      </c>
      <c r="H315" s="242">
        <f t="shared" si="94"/>
        <v>1292</v>
      </c>
      <c r="I315" s="242">
        <f>SUM(I307:I314)/7</f>
        <v>35.344544007892331</v>
      </c>
      <c r="J315" s="242">
        <f t="shared" si="94"/>
        <v>1279</v>
      </c>
      <c r="K315" s="242">
        <f>SUM(K307:K314)/7</f>
        <v>33.809364882728232</v>
      </c>
      <c r="L315" s="242">
        <f t="shared" si="94"/>
        <v>124</v>
      </c>
      <c r="M315" s="246">
        <f t="shared" si="94"/>
        <v>322</v>
      </c>
    </row>
    <row r="316" spans="2:13" ht="19.149999999999999" hidden="1" customHeight="1" outlineLevel="2" x14ac:dyDescent="0.25">
      <c r="B316" s="111" t="s">
        <v>100</v>
      </c>
      <c r="C316" s="112">
        <v>1</v>
      </c>
      <c r="D316" s="108">
        <v>453</v>
      </c>
      <c r="E316" s="146">
        <f>F316+G316</f>
        <v>463</v>
      </c>
      <c r="F316" s="108">
        <v>453</v>
      </c>
      <c r="G316" s="199">
        <v>10</v>
      </c>
      <c r="H316" s="199">
        <v>219</v>
      </c>
      <c r="I316" s="146">
        <f>(H316/F316)*100</f>
        <v>48.344370860927157</v>
      </c>
      <c r="J316" s="199">
        <v>229</v>
      </c>
      <c r="K316" s="32">
        <f>(J316/E316)*100</f>
        <v>49.460043196544277</v>
      </c>
      <c r="L316" s="197">
        <v>50</v>
      </c>
      <c r="M316" s="198">
        <v>0</v>
      </c>
    </row>
    <row r="317" spans="2:13" ht="19.149999999999999" hidden="1" customHeight="1" outlineLevel="2" x14ac:dyDescent="0.25">
      <c r="B317" s="111" t="s">
        <v>100</v>
      </c>
      <c r="C317" s="112">
        <v>2</v>
      </c>
      <c r="D317" s="108">
        <v>540</v>
      </c>
      <c r="E317" s="146">
        <f t="shared" ref="E317:E322" si="95">F317+G317</f>
        <v>540</v>
      </c>
      <c r="F317" s="108">
        <v>540</v>
      </c>
      <c r="G317" s="199">
        <v>0</v>
      </c>
      <c r="H317" s="199">
        <v>540</v>
      </c>
      <c r="I317" s="146">
        <f>(H317/F317)*100</f>
        <v>100</v>
      </c>
      <c r="J317" s="199">
        <v>540</v>
      </c>
      <c r="K317" s="32">
        <f t="shared" ref="K317:K321" si="96">(J317/E317)*100</f>
        <v>100</v>
      </c>
      <c r="L317" s="197">
        <v>0</v>
      </c>
      <c r="M317" s="198">
        <v>0</v>
      </c>
    </row>
    <row r="318" spans="2:13" ht="19.149999999999999" hidden="1" customHeight="1" outlineLevel="2" x14ac:dyDescent="0.25">
      <c r="B318" s="111" t="s">
        <v>100</v>
      </c>
      <c r="C318" s="112">
        <v>3</v>
      </c>
      <c r="D318" s="108">
        <v>413</v>
      </c>
      <c r="E318" s="146">
        <f t="shared" si="95"/>
        <v>423</v>
      </c>
      <c r="F318" s="108">
        <v>413</v>
      </c>
      <c r="G318" s="199">
        <v>10</v>
      </c>
      <c r="H318" s="199">
        <v>290</v>
      </c>
      <c r="I318" s="146">
        <f t="shared" ref="I318:I321" si="97">(H318/F318)*100</f>
        <v>70.217917675544797</v>
      </c>
      <c r="J318" s="199">
        <v>275</v>
      </c>
      <c r="K318" s="32">
        <f t="shared" si="96"/>
        <v>65.011820330969272</v>
      </c>
      <c r="L318" s="197">
        <v>0</v>
      </c>
      <c r="M318" s="198">
        <v>0</v>
      </c>
    </row>
    <row r="319" spans="2:13" ht="19.149999999999999" hidden="1" customHeight="1" outlineLevel="2" x14ac:dyDescent="0.25">
      <c r="B319" s="111" t="s">
        <v>100</v>
      </c>
      <c r="C319" s="112">
        <v>4</v>
      </c>
      <c r="D319" s="108">
        <v>530</v>
      </c>
      <c r="E319" s="146">
        <f t="shared" si="95"/>
        <v>530</v>
      </c>
      <c r="F319" s="108">
        <v>530</v>
      </c>
      <c r="G319" s="199">
        <v>0</v>
      </c>
      <c r="H319" s="199">
        <v>207</v>
      </c>
      <c r="I319" s="146">
        <f t="shared" si="97"/>
        <v>39.056603773584911</v>
      </c>
      <c r="J319" s="199">
        <v>256</v>
      </c>
      <c r="K319" s="32">
        <f t="shared" si="96"/>
        <v>48.301886792452834</v>
      </c>
      <c r="L319" s="197">
        <v>0</v>
      </c>
      <c r="M319" s="198">
        <v>0</v>
      </c>
    </row>
    <row r="320" spans="2:13" ht="19.149999999999999" hidden="1" customHeight="1" outlineLevel="2" x14ac:dyDescent="0.25">
      <c r="B320" s="111" t="s">
        <v>100</v>
      </c>
      <c r="C320" s="112">
        <v>5</v>
      </c>
      <c r="D320" s="108">
        <v>496</v>
      </c>
      <c r="E320" s="146">
        <f t="shared" si="95"/>
        <v>509</v>
      </c>
      <c r="F320" s="108">
        <v>496</v>
      </c>
      <c r="G320" s="199">
        <v>13</v>
      </c>
      <c r="H320" s="199">
        <v>347</v>
      </c>
      <c r="I320" s="146">
        <f t="shared" si="97"/>
        <v>69.959677419354833</v>
      </c>
      <c r="J320" s="199">
        <v>359</v>
      </c>
      <c r="K320" s="32">
        <f t="shared" si="96"/>
        <v>70.530451866404718</v>
      </c>
      <c r="L320" s="197">
        <v>0</v>
      </c>
      <c r="M320" s="198">
        <v>0</v>
      </c>
    </row>
    <row r="321" spans="2:13" ht="19.149999999999999" hidden="1" customHeight="1" outlineLevel="2" x14ac:dyDescent="0.25">
      <c r="B321" s="111" t="s">
        <v>100</v>
      </c>
      <c r="C321" s="112">
        <v>6</v>
      </c>
      <c r="D321" s="108">
        <v>480</v>
      </c>
      <c r="E321" s="146">
        <f t="shared" si="95"/>
        <v>491</v>
      </c>
      <c r="F321" s="108">
        <v>480</v>
      </c>
      <c r="G321" s="199">
        <v>11</v>
      </c>
      <c r="H321" s="199">
        <v>317</v>
      </c>
      <c r="I321" s="146">
        <f t="shared" si="97"/>
        <v>66.041666666666671</v>
      </c>
      <c r="J321" s="199">
        <v>328</v>
      </c>
      <c r="K321" s="32">
        <f t="shared" si="96"/>
        <v>66.802443991853352</v>
      </c>
      <c r="L321" s="197">
        <v>78</v>
      </c>
      <c r="M321" s="198">
        <v>0</v>
      </c>
    </row>
    <row r="322" spans="2:13" ht="19.149999999999999" hidden="1" customHeight="1" outlineLevel="2" x14ac:dyDescent="0.25">
      <c r="B322" s="111" t="s">
        <v>100</v>
      </c>
      <c r="C322" s="112" t="s">
        <v>14</v>
      </c>
      <c r="D322" s="104"/>
      <c r="E322" s="146">
        <f t="shared" si="95"/>
        <v>5</v>
      </c>
      <c r="F322" s="104"/>
      <c r="G322" s="199">
        <v>5</v>
      </c>
      <c r="H322" s="199"/>
      <c r="I322" s="146"/>
      <c r="J322" s="199">
        <v>5</v>
      </c>
      <c r="K322" s="32"/>
      <c r="L322" s="197"/>
      <c r="M322" s="198"/>
    </row>
    <row r="323" spans="2:13" ht="19.149999999999999" customHeight="1" outlineLevel="1" collapsed="1" x14ac:dyDescent="0.25">
      <c r="B323" s="113" t="s">
        <v>100</v>
      </c>
      <c r="C323" s="150"/>
      <c r="D323" s="242">
        <f>SUM(D316:D322)</f>
        <v>2912</v>
      </c>
      <c r="E323" s="242">
        <f t="shared" ref="E323:M323" si="98">SUM(E316:E322)</f>
        <v>2961</v>
      </c>
      <c r="F323" s="242">
        <f t="shared" si="98"/>
        <v>2912</v>
      </c>
      <c r="G323" s="242">
        <f t="shared" si="98"/>
        <v>49</v>
      </c>
      <c r="H323" s="242">
        <f t="shared" si="98"/>
        <v>1920</v>
      </c>
      <c r="I323" s="242">
        <f>SUM(I316:I322)/6</f>
        <v>65.60337273267973</v>
      </c>
      <c r="J323" s="242">
        <f t="shared" si="98"/>
        <v>1992</v>
      </c>
      <c r="K323" s="242">
        <f>SUM(K316:K322)/6</f>
        <v>66.684441029704075</v>
      </c>
      <c r="L323" s="242">
        <f t="shared" si="98"/>
        <v>128</v>
      </c>
      <c r="M323" s="246">
        <f t="shared" si="98"/>
        <v>0</v>
      </c>
    </row>
    <row r="324" spans="2:13" ht="19.149999999999999" hidden="1" customHeight="1" outlineLevel="2" x14ac:dyDescent="0.25">
      <c r="B324" s="111" t="s">
        <v>101</v>
      </c>
      <c r="C324" s="112">
        <v>1</v>
      </c>
      <c r="D324" s="108">
        <v>523</v>
      </c>
      <c r="E324" s="108">
        <f>F324+G324</f>
        <v>537</v>
      </c>
      <c r="F324" s="108">
        <v>523</v>
      </c>
      <c r="G324" s="199">
        <v>14</v>
      </c>
      <c r="H324" s="199">
        <v>375</v>
      </c>
      <c r="I324" s="146">
        <f>(H324/F324)*100</f>
        <v>71.701720841300187</v>
      </c>
      <c r="J324" s="199">
        <v>344</v>
      </c>
      <c r="K324" s="32">
        <f>(J324/E324)*100</f>
        <v>64.059590316573562</v>
      </c>
      <c r="L324" s="197">
        <v>47</v>
      </c>
      <c r="M324" s="198">
        <v>363</v>
      </c>
    </row>
    <row r="325" spans="2:13" ht="19.149999999999999" hidden="1" customHeight="1" outlineLevel="2" x14ac:dyDescent="0.25">
      <c r="B325" s="111" t="s">
        <v>101</v>
      </c>
      <c r="C325" s="112">
        <v>2</v>
      </c>
      <c r="D325" s="108">
        <v>499</v>
      </c>
      <c r="E325" s="108">
        <f t="shared" ref="E325:E333" si="99">F325+G325</f>
        <v>511</v>
      </c>
      <c r="F325" s="108">
        <v>499</v>
      </c>
      <c r="G325" s="199">
        <v>12</v>
      </c>
      <c r="H325" s="199">
        <v>250</v>
      </c>
      <c r="I325" s="146">
        <f>(H325/F325)*100</f>
        <v>50.100200400801597</v>
      </c>
      <c r="J325" s="199">
        <v>204</v>
      </c>
      <c r="K325" s="32">
        <f t="shared" ref="K325:K332" si="100">(J325/E325)*100</f>
        <v>39.921722113502931</v>
      </c>
      <c r="L325" s="197">
        <v>0</v>
      </c>
      <c r="M325" s="198">
        <v>20</v>
      </c>
    </row>
    <row r="326" spans="2:13" ht="19.149999999999999" hidden="1" customHeight="1" outlineLevel="2" x14ac:dyDescent="0.25">
      <c r="B326" s="111" t="s">
        <v>101</v>
      </c>
      <c r="C326" s="112">
        <v>3</v>
      </c>
      <c r="D326" s="108">
        <v>537</v>
      </c>
      <c r="E326" s="108">
        <f t="shared" si="99"/>
        <v>549</v>
      </c>
      <c r="F326" s="108">
        <v>537</v>
      </c>
      <c r="G326" s="199">
        <v>12</v>
      </c>
      <c r="H326" s="199">
        <v>326</v>
      </c>
      <c r="I326" s="146">
        <f t="shared" ref="I326:I332" si="101">(H326/F326)*100</f>
        <v>60.707635009310991</v>
      </c>
      <c r="J326" s="199">
        <v>200</v>
      </c>
      <c r="K326" s="32">
        <f t="shared" si="100"/>
        <v>36.429872495446261</v>
      </c>
      <c r="L326" s="197">
        <v>40</v>
      </c>
      <c r="M326" s="198">
        <v>0</v>
      </c>
    </row>
    <row r="327" spans="2:13" ht="19.149999999999999" hidden="1" customHeight="1" outlineLevel="2" x14ac:dyDescent="0.25">
      <c r="B327" s="111" t="s">
        <v>101</v>
      </c>
      <c r="C327" s="112">
        <v>4</v>
      </c>
      <c r="D327" s="108">
        <v>485</v>
      </c>
      <c r="E327" s="108">
        <f t="shared" si="99"/>
        <v>495</v>
      </c>
      <c r="F327" s="108">
        <v>485</v>
      </c>
      <c r="G327" s="199">
        <v>10</v>
      </c>
      <c r="H327" s="199">
        <v>364</v>
      </c>
      <c r="I327" s="146">
        <f t="shared" si="101"/>
        <v>75.051546391752581</v>
      </c>
      <c r="J327" s="199">
        <v>182</v>
      </c>
      <c r="K327" s="32">
        <f t="shared" si="100"/>
        <v>36.767676767676768</v>
      </c>
      <c r="L327" s="197">
        <v>0</v>
      </c>
      <c r="M327" s="198">
        <v>28</v>
      </c>
    </row>
    <row r="328" spans="2:13" ht="19.149999999999999" hidden="1" customHeight="1" outlineLevel="2" x14ac:dyDescent="0.25">
      <c r="B328" s="111" t="s">
        <v>101</v>
      </c>
      <c r="C328" s="112">
        <v>5</v>
      </c>
      <c r="D328" s="108">
        <v>530</v>
      </c>
      <c r="E328" s="108">
        <f t="shared" si="99"/>
        <v>530</v>
      </c>
      <c r="F328" s="108">
        <v>530</v>
      </c>
      <c r="G328" s="199">
        <v>0</v>
      </c>
      <c r="H328" s="199">
        <v>251</v>
      </c>
      <c r="I328" s="146">
        <f t="shared" si="101"/>
        <v>47.358490566037737</v>
      </c>
      <c r="J328" s="199">
        <v>160</v>
      </c>
      <c r="K328" s="32">
        <f t="shared" si="100"/>
        <v>30.188679245283019</v>
      </c>
      <c r="L328" s="197">
        <v>0</v>
      </c>
      <c r="M328" s="198">
        <v>150</v>
      </c>
    </row>
    <row r="329" spans="2:13" ht="19.149999999999999" hidden="1" customHeight="1" outlineLevel="2" x14ac:dyDescent="0.25">
      <c r="B329" s="111" t="s">
        <v>101</v>
      </c>
      <c r="C329" s="112">
        <v>6</v>
      </c>
      <c r="D329" s="108">
        <v>576</v>
      </c>
      <c r="E329" s="108">
        <f t="shared" si="99"/>
        <v>589</v>
      </c>
      <c r="F329" s="108">
        <v>576</v>
      </c>
      <c r="G329" s="199">
        <v>13</v>
      </c>
      <c r="H329" s="199">
        <v>375</v>
      </c>
      <c r="I329" s="146">
        <f t="shared" si="101"/>
        <v>65.104166666666657</v>
      </c>
      <c r="J329" s="199">
        <v>220</v>
      </c>
      <c r="K329" s="32">
        <f t="shared" si="100"/>
        <v>37.351443123938886</v>
      </c>
      <c r="L329" s="197">
        <v>0</v>
      </c>
      <c r="M329" s="198">
        <v>176</v>
      </c>
    </row>
    <row r="330" spans="2:13" ht="19.149999999999999" hidden="1" customHeight="1" outlineLevel="2" x14ac:dyDescent="0.25">
      <c r="B330" s="111" t="s">
        <v>101</v>
      </c>
      <c r="C330" s="112">
        <v>7</v>
      </c>
      <c r="D330" s="108">
        <v>460</v>
      </c>
      <c r="E330" s="108">
        <f t="shared" si="99"/>
        <v>469</v>
      </c>
      <c r="F330" s="108">
        <v>460</v>
      </c>
      <c r="G330" s="199">
        <v>9</v>
      </c>
      <c r="H330" s="199">
        <v>350</v>
      </c>
      <c r="I330" s="146">
        <f t="shared" si="101"/>
        <v>76.08695652173914</v>
      </c>
      <c r="J330" s="199">
        <v>307</v>
      </c>
      <c r="K330" s="32">
        <f t="shared" si="100"/>
        <v>65.458422174840081</v>
      </c>
      <c r="L330" s="197">
        <v>50</v>
      </c>
      <c r="M330" s="198">
        <v>146</v>
      </c>
    </row>
    <row r="331" spans="2:13" ht="19.149999999999999" hidden="1" customHeight="1" outlineLevel="2" x14ac:dyDescent="0.25">
      <c r="B331" s="111" t="s">
        <v>101</v>
      </c>
      <c r="C331" s="112">
        <v>8</v>
      </c>
      <c r="D331" s="108">
        <v>522</v>
      </c>
      <c r="E331" s="108">
        <f t="shared" si="99"/>
        <v>535</v>
      </c>
      <c r="F331" s="108">
        <v>522</v>
      </c>
      <c r="G331" s="199">
        <v>13</v>
      </c>
      <c r="H331" s="199">
        <v>254</v>
      </c>
      <c r="I331" s="146">
        <f t="shared" si="101"/>
        <v>48.659003831417621</v>
      </c>
      <c r="J331" s="199">
        <v>250</v>
      </c>
      <c r="K331" s="32">
        <f t="shared" si="100"/>
        <v>46.728971962616825</v>
      </c>
      <c r="L331" s="197">
        <v>7</v>
      </c>
      <c r="M331" s="198">
        <v>148</v>
      </c>
    </row>
    <row r="332" spans="2:13" ht="19.149999999999999" hidden="1" customHeight="1" outlineLevel="2" x14ac:dyDescent="0.25">
      <c r="B332" s="111" t="s">
        <v>101</v>
      </c>
      <c r="C332" s="112">
        <v>9</v>
      </c>
      <c r="D332" s="108">
        <v>496</v>
      </c>
      <c r="E332" s="108">
        <f t="shared" si="99"/>
        <v>507</v>
      </c>
      <c r="F332" s="108">
        <v>496</v>
      </c>
      <c r="G332" s="199">
        <v>11</v>
      </c>
      <c r="H332" s="199">
        <v>227</v>
      </c>
      <c r="I332" s="146">
        <f t="shared" si="101"/>
        <v>45.766129032258064</v>
      </c>
      <c r="J332" s="199">
        <v>215</v>
      </c>
      <c r="K332" s="32">
        <f t="shared" si="100"/>
        <v>42.406311637080869</v>
      </c>
      <c r="L332" s="197">
        <v>0</v>
      </c>
      <c r="M332" s="198">
        <v>0</v>
      </c>
    </row>
    <row r="333" spans="2:13" ht="19.149999999999999" hidden="1" customHeight="1" outlineLevel="2" x14ac:dyDescent="0.25">
      <c r="B333" s="111" t="s">
        <v>101</v>
      </c>
      <c r="C333" s="112" t="s">
        <v>14</v>
      </c>
      <c r="D333" s="104"/>
      <c r="E333" s="108">
        <f t="shared" si="99"/>
        <v>10</v>
      </c>
      <c r="F333" s="104"/>
      <c r="G333" s="199">
        <v>10</v>
      </c>
      <c r="H333" s="199"/>
      <c r="I333" s="146"/>
      <c r="J333" s="199">
        <v>10</v>
      </c>
      <c r="K333" s="32"/>
      <c r="L333" s="197"/>
      <c r="M333" s="198"/>
    </row>
    <row r="334" spans="2:13" ht="19.149999999999999" customHeight="1" outlineLevel="1" collapsed="1" x14ac:dyDescent="0.25">
      <c r="B334" s="113" t="s">
        <v>101</v>
      </c>
      <c r="C334" s="150"/>
      <c r="D334" s="242">
        <f>SUM(D324:D333)</f>
        <v>4628</v>
      </c>
      <c r="E334" s="242">
        <f t="shared" ref="E334:M334" si="102">SUM(E324:E333)</f>
        <v>4732</v>
      </c>
      <c r="F334" s="242">
        <f t="shared" si="102"/>
        <v>4628</v>
      </c>
      <c r="G334" s="242">
        <f t="shared" si="102"/>
        <v>104</v>
      </c>
      <c r="H334" s="242">
        <f t="shared" si="102"/>
        <v>2772</v>
      </c>
      <c r="I334" s="242">
        <f>SUM(I324:I333)/9</f>
        <v>60.0595388068094</v>
      </c>
      <c r="J334" s="242">
        <f t="shared" si="102"/>
        <v>2092</v>
      </c>
      <c r="K334" s="242">
        <f>SUM(K324:K333)/9</f>
        <v>44.368076648551018</v>
      </c>
      <c r="L334" s="242">
        <f t="shared" si="102"/>
        <v>144</v>
      </c>
      <c r="M334" s="246">
        <f t="shared" si="102"/>
        <v>1031</v>
      </c>
    </row>
    <row r="335" spans="2:13" ht="19.149999999999999" hidden="1" customHeight="1" outlineLevel="2" x14ac:dyDescent="0.25">
      <c r="B335" s="111" t="s">
        <v>102</v>
      </c>
      <c r="C335" s="112">
        <v>1</v>
      </c>
      <c r="D335" s="108">
        <v>515</v>
      </c>
      <c r="E335" s="207">
        <f>F335+G335</f>
        <v>527</v>
      </c>
      <c r="F335" s="108">
        <v>515</v>
      </c>
      <c r="G335" s="206">
        <v>12</v>
      </c>
      <c r="H335" s="206">
        <v>515</v>
      </c>
      <c r="I335" s="207">
        <f>(H335/F335)*100</f>
        <v>100</v>
      </c>
      <c r="J335" s="206">
        <v>527</v>
      </c>
      <c r="K335" s="32">
        <f>(J335/E335)*100</f>
        <v>100</v>
      </c>
      <c r="L335" s="208">
        <v>0</v>
      </c>
      <c r="M335" s="209">
        <v>0</v>
      </c>
    </row>
    <row r="336" spans="2:13" ht="19.149999999999999" hidden="1" customHeight="1" outlineLevel="2" x14ac:dyDescent="0.25">
      <c r="B336" s="111" t="s">
        <v>102</v>
      </c>
      <c r="C336" s="112">
        <v>2</v>
      </c>
      <c r="D336" s="108">
        <v>503</v>
      </c>
      <c r="E336" s="207">
        <f t="shared" ref="E336:E337" si="103">F336+G336</f>
        <v>513</v>
      </c>
      <c r="F336" s="108">
        <v>503</v>
      </c>
      <c r="G336" s="199">
        <v>10</v>
      </c>
      <c r="H336" s="199">
        <v>350</v>
      </c>
      <c r="I336" s="146">
        <f>(H336/F336)*100</f>
        <v>69.582504970178931</v>
      </c>
      <c r="J336" s="199">
        <v>503</v>
      </c>
      <c r="K336" s="32">
        <f t="shared" ref="K336:K337" si="104">(J336/E336)*100</f>
        <v>98.050682261208578</v>
      </c>
      <c r="L336" s="197">
        <v>10</v>
      </c>
      <c r="M336" s="198">
        <v>0</v>
      </c>
    </row>
    <row r="337" spans="2:13" ht="19.149999999999999" hidden="1" customHeight="1" outlineLevel="2" x14ac:dyDescent="0.25">
      <c r="B337" s="111" t="s">
        <v>102</v>
      </c>
      <c r="C337" s="112">
        <v>3</v>
      </c>
      <c r="D337" s="108">
        <v>516</v>
      </c>
      <c r="E337" s="207">
        <f t="shared" si="103"/>
        <v>528</v>
      </c>
      <c r="F337" s="108">
        <v>516</v>
      </c>
      <c r="G337" s="199">
        <v>12</v>
      </c>
      <c r="H337" s="199">
        <v>413</v>
      </c>
      <c r="I337" s="146">
        <f t="shared" ref="I337" si="105">(H337/F337)*100</f>
        <v>80.038759689922472</v>
      </c>
      <c r="J337" s="199">
        <v>425</v>
      </c>
      <c r="K337" s="32">
        <f t="shared" si="104"/>
        <v>80.492424242424249</v>
      </c>
      <c r="L337" s="197">
        <v>0</v>
      </c>
      <c r="M337" s="198">
        <v>10</v>
      </c>
    </row>
    <row r="338" spans="2:13" ht="19.149999999999999" hidden="1" customHeight="1" outlineLevel="2" x14ac:dyDescent="0.25">
      <c r="B338" s="111" t="s">
        <v>102</v>
      </c>
      <c r="C338" s="112" t="s">
        <v>14</v>
      </c>
      <c r="D338" s="104"/>
      <c r="E338" s="207"/>
      <c r="F338" s="104"/>
      <c r="G338" s="199"/>
      <c r="H338" s="199"/>
      <c r="I338" s="146"/>
      <c r="J338" s="199"/>
      <c r="K338" s="32"/>
      <c r="L338" s="197"/>
      <c r="M338" s="198"/>
    </row>
    <row r="339" spans="2:13" ht="19.149999999999999" customHeight="1" outlineLevel="1" collapsed="1" x14ac:dyDescent="0.25">
      <c r="B339" s="113" t="s">
        <v>102</v>
      </c>
      <c r="C339" s="150"/>
      <c r="D339" s="242">
        <f>SUM(D335:D338)</f>
        <v>1534</v>
      </c>
      <c r="E339" s="242">
        <f t="shared" ref="E339:M339" si="106">SUM(E335:E338)</f>
        <v>1568</v>
      </c>
      <c r="F339" s="242">
        <f t="shared" si="106"/>
        <v>1534</v>
      </c>
      <c r="G339" s="242">
        <f t="shared" si="106"/>
        <v>34</v>
      </c>
      <c r="H339" s="242">
        <f t="shared" si="106"/>
        <v>1278</v>
      </c>
      <c r="I339" s="242">
        <f>SUM(I335:I338)/3</f>
        <v>83.20708822003381</v>
      </c>
      <c r="J339" s="242">
        <f t="shared" si="106"/>
        <v>1455</v>
      </c>
      <c r="K339" s="242">
        <f>SUM(K335:K338)/3</f>
        <v>92.847702167877614</v>
      </c>
      <c r="L339" s="242">
        <f t="shared" si="106"/>
        <v>10</v>
      </c>
      <c r="M339" s="246">
        <f t="shared" si="106"/>
        <v>10</v>
      </c>
    </row>
    <row r="340" spans="2:13" ht="19.149999999999999" hidden="1" customHeight="1" outlineLevel="2" x14ac:dyDescent="0.25">
      <c r="B340" s="111" t="s">
        <v>103</v>
      </c>
      <c r="C340" s="112">
        <v>1</v>
      </c>
      <c r="D340" s="108">
        <v>494</v>
      </c>
      <c r="E340" s="146">
        <f>F340+G340</f>
        <v>513</v>
      </c>
      <c r="F340" s="108">
        <v>494</v>
      </c>
      <c r="G340" s="199">
        <v>19</v>
      </c>
      <c r="H340" s="199">
        <v>433</v>
      </c>
      <c r="I340" s="104">
        <f t="shared" ref="I340:I359" si="107">AVERAGE(I336:I339)</f>
        <v>77.609450960045081</v>
      </c>
      <c r="J340" s="199">
        <v>425</v>
      </c>
      <c r="K340" s="32">
        <f>(J340/E340)*100</f>
        <v>82.846003898635473</v>
      </c>
      <c r="L340" s="197">
        <v>0</v>
      </c>
      <c r="M340" s="198">
        <v>57</v>
      </c>
    </row>
    <row r="341" spans="2:13" ht="19.149999999999999" hidden="1" customHeight="1" outlineLevel="2" x14ac:dyDescent="0.25">
      <c r="B341" s="111" t="s">
        <v>103</v>
      </c>
      <c r="C341" s="112">
        <v>2</v>
      </c>
      <c r="D341" s="108">
        <v>485</v>
      </c>
      <c r="E341" s="146">
        <f t="shared" ref="E341:E360" si="108">F341+G341</f>
        <v>497</v>
      </c>
      <c r="F341" s="108">
        <v>485</v>
      </c>
      <c r="G341" s="199">
        <v>12</v>
      </c>
      <c r="H341" s="199">
        <v>444</v>
      </c>
      <c r="I341" s="104">
        <f t="shared" si="107"/>
        <v>80.285099623333792</v>
      </c>
      <c r="J341" s="199">
        <v>438</v>
      </c>
      <c r="K341" s="32">
        <f t="shared" ref="K341:K359" si="109">(J341/E341)*100</f>
        <v>88.128772635814883</v>
      </c>
      <c r="L341" s="197">
        <v>190</v>
      </c>
      <c r="M341" s="198">
        <v>50</v>
      </c>
    </row>
    <row r="342" spans="2:13" ht="19.149999999999999" hidden="1" customHeight="1" outlineLevel="2" x14ac:dyDescent="0.25">
      <c r="B342" s="111" t="s">
        <v>103</v>
      </c>
      <c r="C342" s="112">
        <v>3</v>
      </c>
      <c r="D342" s="108">
        <v>456</v>
      </c>
      <c r="E342" s="146">
        <f t="shared" si="108"/>
        <v>465</v>
      </c>
      <c r="F342" s="108">
        <v>456</v>
      </c>
      <c r="G342" s="199">
        <v>9</v>
      </c>
      <c r="H342" s="199">
        <v>456</v>
      </c>
      <c r="I342" s="104">
        <f t="shared" si="107"/>
        <v>80.367212934470899</v>
      </c>
      <c r="J342" s="199">
        <v>463</v>
      </c>
      <c r="K342" s="32">
        <f t="shared" si="109"/>
        <v>99.569892473118287</v>
      </c>
      <c r="L342" s="197">
        <v>63</v>
      </c>
      <c r="M342" s="198">
        <v>263</v>
      </c>
    </row>
    <row r="343" spans="2:13" ht="19.149999999999999" hidden="1" customHeight="1" outlineLevel="2" x14ac:dyDescent="0.25">
      <c r="B343" s="111" t="s">
        <v>103</v>
      </c>
      <c r="C343" s="112">
        <v>4</v>
      </c>
      <c r="D343" s="108">
        <v>537</v>
      </c>
      <c r="E343" s="146">
        <f t="shared" si="108"/>
        <v>549</v>
      </c>
      <c r="F343" s="108">
        <v>537</v>
      </c>
      <c r="G343" s="199">
        <v>12</v>
      </c>
      <c r="H343" s="199">
        <v>470</v>
      </c>
      <c r="I343" s="104">
        <f t="shared" si="107"/>
        <v>80.367212934470899</v>
      </c>
      <c r="J343" s="199">
        <v>452</v>
      </c>
      <c r="K343" s="32">
        <f t="shared" si="109"/>
        <v>82.331511839708554</v>
      </c>
      <c r="L343" s="197">
        <v>75</v>
      </c>
      <c r="M343" s="198">
        <v>0</v>
      </c>
    </row>
    <row r="344" spans="2:13" ht="19.149999999999999" hidden="1" customHeight="1" outlineLevel="2" x14ac:dyDescent="0.25">
      <c r="B344" s="111" t="s">
        <v>103</v>
      </c>
      <c r="C344" s="112">
        <v>5</v>
      </c>
      <c r="D344" s="108">
        <v>438</v>
      </c>
      <c r="E344" s="146">
        <f t="shared" si="108"/>
        <v>448</v>
      </c>
      <c r="F344" s="108">
        <v>438</v>
      </c>
      <c r="G344" s="199">
        <v>10</v>
      </c>
      <c r="H344" s="199">
        <v>369</v>
      </c>
      <c r="I344" s="104">
        <f t="shared" si="107"/>
        <v>79.657244113080168</v>
      </c>
      <c r="J344" s="199">
        <v>339</v>
      </c>
      <c r="K344" s="32">
        <f t="shared" si="109"/>
        <v>75.669642857142861</v>
      </c>
      <c r="L344" s="197">
        <v>0</v>
      </c>
      <c r="M344" s="198">
        <v>179</v>
      </c>
    </row>
    <row r="345" spans="2:13" ht="19.149999999999999" hidden="1" customHeight="1" outlineLevel="2" x14ac:dyDescent="0.25">
      <c r="B345" s="111" t="s">
        <v>103</v>
      </c>
      <c r="C345" s="112">
        <v>6</v>
      </c>
      <c r="D345" s="108">
        <v>541</v>
      </c>
      <c r="E345" s="146">
        <f t="shared" si="108"/>
        <v>557</v>
      </c>
      <c r="F345" s="108">
        <v>541</v>
      </c>
      <c r="G345" s="199">
        <v>16</v>
      </c>
      <c r="H345" s="199">
        <v>397</v>
      </c>
      <c r="I345" s="104">
        <f t="shared" si="107"/>
        <v>80.169192401338933</v>
      </c>
      <c r="J345" s="199">
        <v>413</v>
      </c>
      <c r="K345" s="32">
        <f t="shared" si="109"/>
        <v>74.147217235188506</v>
      </c>
      <c r="L345" s="197">
        <v>0</v>
      </c>
      <c r="M345" s="198">
        <v>102</v>
      </c>
    </row>
    <row r="346" spans="2:13" ht="19.149999999999999" hidden="1" customHeight="1" outlineLevel="2" x14ac:dyDescent="0.25">
      <c r="B346" s="111" t="s">
        <v>103</v>
      </c>
      <c r="C346" s="112">
        <v>7</v>
      </c>
      <c r="D346" s="108">
        <v>549</v>
      </c>
      <c r="E346" s="146">
        <f t="shared" si="108"/>
        <v>562</v>
      </c>
      <c r="F346" s="108">
        <v>549</v>
      </c>
      <c r="G346" s="199">
        <v>13</v>
      </c>
      <c r="H346" s="199">
        <v>549</v>
      </c>
      <c r="I346" s="104">
        <f t="shared" si="107"/>
        <v>80.140215595840232</v>
      </c>
      <c r="J346" s="199">
        <v>562</v>
      </c>
      <c r="K346" s="32">
        <f t="shared" si="109"/>
        <v>100</v>
      </c>
      <c r="L346" s="197">
        <v>0</v>
      </c>
      <c r="M346" s="198">
        <v>134</v>
      </c>
    </row>
    <row r="347" spans="2:13" ht="19.149999999999999" hidden="1" customHeight="1" outlineLevel="2" x14ac:dyDescent="0.25">
      <c r="B347" s="111" t="s">
        <v>103</v>
      </c>
      <c r="C347" s="112">
        <v>8</v>
      </c>
      <c r="D347" s="108">
        <v>585</v>
      </c>
      <c r="E347" s="146">
        <f t="shared" si="108"/>
        <v>599</v>
      </c>
      <c r="F347" s="108">
        <v>585</v>
      </c>
      <c r="G347" s="199">
        <v>14</v>
      </c>
      <c r="H347" s="199">
        <v>585</v>
      </c>
      <c r="I347" s="104">
        <f t="shared" si="107"/>
        <v>80.083466261182565</v>
      </c>
      <c r="J347" s="199">
        <v>599</v>
      </c>
      <c r="K347" s="32">
        <f t="shared" si="109"/>
        <v>100</v>
      </c>
      <c r="L347" s="197">
        <v>100</v>
      </c>
      <c r="M347" s="198">
        <v>0</v>
      </c>
    </row>
    <row r="348" spans="2:13" ht="19.149999999999999" hidden="1" customHeight="1" outlineLevel="2" x14ac:dyDescent="0.25">
      <c r="B348" s="111" t="s">
        <v>103</v>
      </c>
      <c r="C348" s="112">
        <v>9</v>
      </c>
      <c r="D348" s="108">
        <v>473</v>
      </c>
      <c r="E348" s="146">
        <f t="shared" si="108"/>
        <v>484</v>
      </c>
      <c r="F348" s="108">
        <v>473</v>
      </c>
      <c r="G348" s="199">
        <v>11</v>
      </c>
      <c r="H348" s="199">
        <v>473</v>
      </c>
      <c r="I348" s="104">
        <f t="shared" si="107"/>
        <v>80.012529592860474</v>
      </c>
      <c r="J348" s="199">
        <v>484</v>
      </c>
      <c r="K348" s="32">
        <f t="shared" si="109"/>
        <v>100</v>
      </c>
      <c r="L348" s="197">
        <v>50</v>
      </c>
      <c r="M348" s="198">
        <v>0</v>
      </c>
    </row>
    <row r="349" spans="2:13" ht="19.149999999999999" hidden="1" customHeight="1" outlineLevel="2" x14ac:dyDescent="0.25">
      <c r="B349" s="111" t="s">
        <v>103</v>
      </c>
      <c r="C349" s="112">
        <v>10</v>
      </c>
      <c r="D349" s="108">
        <v>560</v>
      </c>
      <c r="E349" s="146">
        <f t="shared" si="108"/>
        <v>572</v>
      </c>
      <c r="F349" s="108">
        <v>560</v>
      </c>
      <c r="G349" s="199">
        <v>12</v>
      </c>
      <c r="H349" s="199">
        <v>440</v>
      </c>
      <c r="I349" s="104">
        <f t="shared" si="107"/>
        <v>80.101350962805554</v>
      </c>
      <c r="J349" s="199">
        <v>431</v>
      </c>
      <c r="K349" s="32">
        <f t="shared" si="109"/>
        <v>75.349650349650361</v>
      </c>
      <c r="L349" s="197">
        <v>50</v>
      </c>
      <c r="M349" s="198">
        <v>0</v>
      </c>
    </row>
    <row r="350" spans="2:13" ht="19.149999999999999" hidden="1" customHeight="1" outlineLevel="2" x14ac:dyDescent="0.25">
      <c r="B350" s="111" t="s">
        <v>103</v>
      </c>
      <c r="C350" s="112">
        <v>11</v>
      </c>
      <c r="D350" s="108">
        <v>566</v>
      </c>
      <c r="E350" s="146">
        <f t="shared" si="108"/>
        <v>579</v>
      </c>
      <c r="F350" s="108">
        <v>566</v>
      </c>
      <c r="G350" s="199">
        <v>13</v>
      </c>
      <c r="H350" s="199">
        <v>442</v>
      </c>
      <c r="I350" s="104">
        <f t="shared" si="107"/>
        <v>80.08439060317221</v>
      </c>
      <c r="J350" s="199">
        <v>225</v>
      </c>
      <c r="K350" s="32">
        <f t="shared" si="109"/>
        <v>38.860103626943001</v>
      </c>
      <c r="L350" s="197">
        <v>155</v>
      </c>
      <c r="M350" s="198">
        <v>0</v>
      </c>
    </row>
    <row r="351" spans="2:13" ht="19.149999999999999" hidden="1" customHeight="1" outlineLevel="2" x14ac:dyDescent="0.25">
      <c r="B351" s="111" t="s">
        <v>103</v>
      </c>
      <c r="C351" s="112">
        <v>12</v>
      </c>
      <c r="D351" s="108">
        <v>613</v>
      </c>
      <c r="E351" s="146">
        <f t="shared" si="108"/>
        <v>628</v>
      </c>
      <c r="F351" s="108">
        <v>613</v>
      </c>
      <c r="G351" s="199">
        <v>15</v>
      </c>
      <c r="H351" s="199">
        <v>262</v>
      </c>
      <c r="I351" s="104">
        <f t="shared" si="107"/>
        <v>80.070434355005204</v>
      </c>
      <c r="J351" s="199">
        <v>277</v>
      </c>
      <c r="K351" s="32">
        <f t="shared" si="109"/>
        <v>44.108280254777071</v>
      </c>
      <c r="L351" s="197">
        <v>0</v>
      </c>
      <c r="M351" s="198">
        <v>0</v>
      </c>
    </row>
    <row r="352" spans="2:13" ht="19.149999999999999" hidden="1" customHeight="1" outlineLevel="2" x14ac:dyDescent="0.25">
      <c r="B352" s="111" t="s">
        <v>103</v>
      </c>
      <c r="C352" s="112">
        <v>13</v>
      </c>
      <c r="D352" s="108">
        <v>566</v>
      </c>
      <c r="E352" s="146">
        <f t="shared" si="108"/>
        <v>579</v>
      </c>
      <c r="F352" s="108">
        <v>566</v>
      </c>
      <c r="G352" s="199">
        <v>13</v>
      </c>
      <c r="H352" s="199">
        <v>523</v>
      </c>
      <c r="I352" s="104">
        <f t="shared" si="107"/>
        <v>80.067176378460857</v>
      </c>
      <c r="J352" s="199">
        <v>425</v>
      </c>
      <c r="K352" s="32">
        <f t="shared" si="109"/>
        <v>73.402417962003454</v>
      </c>
      <c r="L352" s="197">
        <v>0</v>
      </c>
      <c r="M352" s="198">
        <v>0</v>
      </c>
    </row>
    <row r="353" spans="2:13" ht="19.149999999999999" hidden="1" customHeight="1" outlineLevel="2" x14ac:dyDescent="0.25">
      <c r="B353" s="111" t="s">
        <v>103</v>
      </c>
      <c r="C353" s="112">
        <v>14</v>
      </c>
      <c r="D353" s="108">
        <v>548</v>
      </c>
      <c r="E353" s="146">
        <f t="shared" si="108"/>
        <v>560</v>
      </c>
      <c r="F353" s="108">
        <v>548</v>
      </c>
      <c r="G353" s="199">
        <v>12</v>
      </c>
      <c r="H353" s="199">
        <v>565</v>
      </c>
      <c r="I353" s="104">
        <f t="shared" si="107"/>
        <v>80.080838074860964</v>
      </c>
      <c r="J353" s="199">
        <v>484</v>
      </c>
      <c r="K353" s="32">
        <f t="shared" si="109"/>
        <v>86.428571428571431</v>
      </c>
      <c r="L353" s="197">
        <v>0</v>
      </c>
      <c r="M353" s="198">
        <v>215</v>
      </c>
    </row>
    <row r="354" spans="2:13" ht="19.149999999999999" hidden="1" customHeight="1" outlineLevel="2" x14ac:dyDescent="0.25">
      <c r="B354" s="111" t="s">
        <v>103</v>
      </c>
      <c r="C354" s="112">
        <v>15</v>
      </c>
      <c r="D354" s="108">
        <v>521</v>
      </c>
      <c r="E354" s="146">
        <f t="shared" si="108"/>
        <v>533</v>
      </c>
      <c r="F354" s="108">
        <v>521</v>
      </c>
      <c r="G354" s="199">
        <v>12</v>
      </c>
      <c r="H354" s="199">
        <v>223</v>
      </c>
      <c r="I354" s="104">
        <f t="shared" si="107"/>
        <v>80.075709852874809</v>
      </c>
      <c r="J354" s="199">
        <v>235</v>
      </c>
      <c r="K354" s="32">
        <f t="shared" si="109"/>
        <v>44.090056285178235</v>
      </c>
      <c r="L354" s="197">
        <v>0</v>
      </c>
      <c r="M354" s="198">
        <v>0</v>
      </c>
    </row>
    <row r="355" spans="2:13" ht="19.149999999999999" hidden="1" customHeight="1" outlineLevel="2" x14ac:dyDescent="0.25">
      <c r="B355" s="111" t="s">
        <v>103</v>
      </c>
      <c r="C355" s="112">
        <v>16</v>
      </c>
      <c r="D355" s="108">
        <v>534</v>
      </c>
      <c r="E355" s="146">
        <f t="shared" si="108"/>
        <v>546</v>
      </c>
      <c r="F355" s="108">
        <v>534</v>
      </c>
      <c r="G355" s="199">
        <v>12</v>
      </c>
      <c r="H355" s="199">
        <v>469</v>
      </c>
      <c r="I355" s="104">
        <f t="shared" si="107"/>
        <v>80.073539665300459</v>
      </c>
      <c r="J355" s="199">
        <v>481</v>
      </c>
      <c r="K355" s="32">
        <f t="shared" si="109"/>
        <v>88.095238095238088</v>
      </c>
      <c r="L355" s="197">
        <v>0</v>
      </c>
      <c r="M355" s="198">
        <v>0</v>
      </c>
    </row>
    <row r="356" spans="2:13" ht="19.149999999999999" hidden="1" customHeight="1" outlineLevel="2" x14ac:dyDescent="0.25">
      <c r="B356" s="111" t="s">
        <v>103</v>
      </c>
      <c r="C356" s="112">
        <v>17</v>
      </c>
      <c r="D356" s="108">
        <v>537</v>
      </c>
      <c r="E356" s="146">
        <f t="shared" si="108"/>
        <v>557</v>
      </c>
      <c r="F356" s="108">
        <v>537</v>
      </c>
      <c r="G356" s="199">
        <v>20</v>
      </c>
      <c r="H356" s="199">
        <v>155</v>
      </c>
      <c r="I356" s="104">
        <f t="shared" si="107"/>
        <v>80.074315992874276</v>
      </c>
      <c r="J356" s="199">
        <v>175</v>
      </c>
      <c r="K356" s="32">
        <f t="shared" si="109"/>
        <v>31.41831238779174</v>
      </c>
      <c r="L356" s="197">
        <v>0</v>
      </c>
      <c r="M356" s="198">
        <v>0</v>
      </c>
    </row>
    <row r="357" spans="2:13" ht="19.149999999999999" hidden="1" customHeight="1" outlineLevel="2" x14ac:dyDescent="0.25">
      <c r="B357" s="111" t="s">
        <v>103</v>
      </c>
      <c r="C357" s="112">
        <v>18</v>
      </c>
      <c r="D357" s="108">
        <v>502</v>
      </c>
      <c r="E357" s="146">
        <f t="shared" si="108"/>
        <v>513</v>
      </c>
      <c r="F357" s="108">
        <v>502</v>
      </c>
      <c r="G357" s="199">
        <v>11</v>
      </c>
      <c r="H357" s="199">
        <v>478</v>
      </c>
      <c r="I357" s="104">
        <f t="shared" si="107"/>
        <v>80.076100896477627</v>
      </c>
      <c r="J357" s="199">
        <v>485</v>
      </c>
      <c r="K357" s="32">
        <f t="shared" si="109"/>
        <v>94.541910331384017</v>
      </c>
      <c r="L357" s="197">
        <v>36</v>
      </c>
      <c r="M357" s="198">
        <v>220</v>
      </c>
    </row>
    <row r="358" spans="2:13" ht="19.149999999999999" hidden="1" customHeight="1" outlineLevel="2" x14ac:dyDescent="0.25">
      <c r="B358" s="111" t="s">
        <v>103</v>
      </c>
      <c r="C358" s="112">
        <v>19</v>
      </c>
      <c r="D358" s="108">
        <v>549</v>
      </c>
      <c r="E358" s="146">
        <f t="shared" si="108"/>
        <v>564</v>
      </c>
      <c r="F358" s="108">
        <v>549</v>
      </c>
      <c r="G358" s="199">
        <v>15</v>
      </c>
      <c r="H358" s="199">
        <v>402</v>
      </c>
      <c r="I358" s="104">
        <f t="shared" si="107"/>
        <v>80.074916601881796</v>
      </c>
      <c r="J358" s="199">
        <v>417</v>
      </c>
      <c r="K358" s="32">
        <f t="shared" si="109"/>
        <v>73.936170212765958</v>
      </c>
      <c r="L358" s="197">
        <v>10</v>
      </c>
      <c r="M358" s="198">
        <v>0</v>
      </c>
    </row>
    <row r="359" spans="2:13" ht="19.149999999999999" hidden="1" customHeight="1" outlineLevel="2" x14ac:dyDescent="0.25">
      <c r="B359" s="111" t="s">
        <v>103</v>
      </c>
      <c r="C359" s="112">
        <v>20</v>
      </c>
      <c r="D359" s="108">
        <v>541</v>
      </c>
      <c r="E359" s="146">
        <f t="shared" si="108"/>
        <v>556</v>
      </c>
      <c r="F359" s="108">
        <v>541</v>
      </c>
      <c r="G359" s="199">
        <v>15</v>
      </c>
      <c r="H359" s="199">
        <v>421</v>
      </c>
      <c r="I359" s="104">
        <f t="shared" si="107"/>
        <v>80.074718289133543</v>
      </c>
      <c r="J359" s="199">
        <v>400</v>
      </c>
      <c r="K359" s="32">
        <f t="shared" si="109"/>
        <v>71.942446043165461</v>
      </c>
      <c r="L359" s="197">
        <v>0</v>
      </c>
      <c r="M359" s="198">
        <v>56</v>
      </c>
    </row>
    <row r="360" spans="2:13" ht="19.149999999999999" hidden="1" customHeight="1" outlineLevel="2" x14ac:dyDescent="0.25">
      <c r="B360" s="111" t="s">
        <v>103</v>
      </c>
      <c r="C360" s="112" t="s">
        <v>14</v>
      </c>
      <c r="D360" s="104"/>
      <c r="E360" s="146">
        <f t="shared" si="108"/>
        <v>21</v>
      </c>
      <c r="F360" s="104"/>
      <c r="G360" s="199">
        <v>21</v>
      </c>
      <c r="H360" s="199"/>
      <c r="I360" s="146"/>
      <c r="J360" s="199">
        <v>21</v>
      </c>
      <c r="K360" s="32"/>
      <c r="L360" s="197"/>
      <c r="M360" s="198"/>
    </row>
    <row r="361" spans="2:13" ht="19.149999999999999" customHeight="1" outlineLevel="1" collapsed="1" x14ac:dyDescent="0.25">
      <c r="B361" s="113" t="s">
        <v>103</v>
      </c>
      <c r="C361" s="150"/>
      <c r="D361" s="242">
        <f>SUM(D340:D360)</f>
        <v>10595</v>
      </c>
      <c r="E361" s="242">
        <f t="shared" ref="E361:M361" si="110">SUM(E340:E360)</f>
        <v>10882</v>
      </c>
      <c r="F361" s="242">
        <f t="shared" si="110"/>
        <v>10595</v>
      </c>
      <c r="G361" s="242">
        <f t="shared" si="110"/>
        <v>287</v>
      </c>
      <c r="H361" s="242">
        <f t="shared" si="110"/>
        <v>8556</v>
      </c>
      <c r="I361" s="242">
        <f>SUM(I340:I360)/20</f>
        <v>79.977255804473515</v>
      </c>
      <c r="J361" s="242">
        <f t="shared" si="110"/>
        <v>8231</v>
      </c>
      <c r="K361" s="242">
        <f>SUM(K340:K360)/20</f>
        <v>76.243309895853869</v>
      </c>
      <c r="L361" s="242">
        <f t="shared" si="110"/>
        <v>729</v>
      </c>
      <c r="M361" s="246">
        <f t="shared" si="110"/>
        <v>1276</v>
      </c>
    </row>
    <row r="362" spans="2:13" ht="19.149999999999999" hidden="1" customHeight="1" outlineLevel="2" x14ac:dyDescent="0.25">
      <c r="B362" s="111" t="s">
        <v>104</v>
      </c>
      <c r="C362" s="112">
        <v>1</v>
      </c>
      <c r="D362" s="108">
        <v>495</v>
      </c>
      <c r="E362" s="146">
        <f>F362+G362</f>
        <v>505</v>
      </c>
      <c r="F362" s="108">
        <v>495</v>
      </c>
      <c r="G362" s="199">
        <v>10</v>
      </c>
      <c r="H362" s="199">
        <v>113</v>
      </c>
      <c r="I362" s="146">
        <f>(H362/F362)*100</f>
        <v>22.828282828282827</v>
      </c>
      <c r="J362" s="199">
        <v>113</v>
      </c>
      <c r="K362" s="32">
        <f>(J362/E362)*100</f>
        <v>22.376237623762378</v>
      </c>
      <c r="L362" s="197">
        <v>0</v>
      </c>
      <c r="M362" s="198">
        <v>0</v>
      </c>
    </row>
    <row r="363" spans="2:13" ht="19.149999999999999" hidden="1" customHeight="1" outlineLevel="2" x14ac:dyDescent="0.25">
      <c r="B363" s="111" t="s">
        <v>104</v>
      </c>
      <c r="C363" s="112">
        <v>2</v>
      </c>
      <c r="D363" s="108">
        <v>496</v>
      </c>
      <c r="E363" s="146">
        <f t="shared" ref="E363:E367" si="111">F363+G363</f>
        <v>507</v>
      </c>
      <c r="F363" s="108">
        <v>496</v>
      </c>
      <c r="G363" s="199">
        <v>11</v>
      </c>
      <c r="H363" s="199">
        <v>274</v>
      </c>
      <c r="I363" s="146">
        <f>(H363/F363)*100</f>
        <v>55.241935483870961</v>
      </c>
      <c r="J363" s="199">
        <v>285</v>
      </c>
      <c r="K363" s="32">
        <f t="shared" ref="K363:K366" si="112">(J363/E363)*100</f>
        <v>56.213017751479285</v>
      </c>
      <c r="L363" s="197">
        <v>25</v>
      </c>
      <c r="M363" s="198">
        <v>15</v>
      </c>
    </row>
    <row r="364" spans="2:13" ht="19.149999999999999" hidden="1" customHeight="1" outlineLevel="2" x14ac:dyDescent="0.25">
      <c r="B364" s="111" t="s">
        <v>104</v>
      </c>
      <c r="C364" s="112">
        <v>3</v>
      </c>
      <c r="D364" s="108">
        <v>585</v>
      </c>
      <c r="E364" s="146">
        <f t="shared" si="111"/>
        <v>585</v>
      </c>
      <c r="F364" s="108">
        <v>585</v>
      </c>
      <c r="G364" s="199">
        <v>0</v>
      </c>
      <c r="H364" s="199">
        <v>165</v>
      </c>
      <c r="I364" s="146">
        <f t="shared" ref="I364:I366" si="113">(H364/F364)*100</f>
        <v>28.205128205128204</v>
      </c>
      <c r="J364" s="199">
        <v>100</v>
      </c>
      <c r="K364" s="32">
        <f t="shared" si="112"/>
        <v>17.094017094017094</v>
      </c>
      <c r="L364" s="197">
        <v>0</v>
      </c>
      <c r="M364" s="198">
        <v>0</v>
      </c>
    </row>
    <row r="365" spans="2:13" ht="19.149999999999999" hidden="1" customHeight="1" outlineLevel="2" x14ac:dyDescent="0.25">
      <c r="B365" s="111" t="s">
        <v>104</v>
      </c>
      <c r="C365" s="112">
        <v>4</v>
      </c>
      <c r="D365" s="108">
        <v>584</v>
      </c>
      <c r="E365" s="146">
        <f t="shared" si="111"/>
        <v>597</v>
      </c>
      <c r="F365" s="108">
        <v>584</v>
      </c>
      <c r="G365" s="199">
        <v>13</v>
      </c>
      <c r="H365" s="199">
        <v>137</v>
      </c>
      <c r="I365" s="146">
        <f t="shared" si="113"/>
        <v>23.458904109589042</v>
      </c>
      <c r="J365" s="199">
        <v>100</v>
      </c>
      <c r="K365" s="32">
        <f t="shared" si="112"/>
        <v>16.750418760469014</v>
      </c>
      <c r="L365" s="197">
        <v>0</v>
      </c>
      <c r="M365" s="198">
        <v>0</v>
      </c>
    </row>
    <row r="366" spans="2:13" ht="19.149999999999999" hidden="1" customHeight="1" outlineLevel="2" x14ac:dyDescent="0.25">
      <c r="B366" s="111" t="s">
        <v>104</v>
      </c>
      <c r="C366" s="112">
        <v>5</v>
      </c>
      <c r="D366" s="108">
        <v>506</v>
      </c>
      <c r="E366" s="146">
        <f t="shared" si="111"/>
        <v>506</v>
      </c>
      <c r="F366" s="108">
        <v>506</v>
      </c>
      <c r="G366" s="199">
        <v>0</v>
      </c>
      <c r="H366" s="199">
        <v>140</v>
      </c>
      <c r="I366" s="146">
        <f t="shared" si="113"/>
        <v>27.66798418972332</v>
      </c>
      <c r="J366" s="199">
        <v>140</v>
      </c>
      <c r="K366" s="32">
        <f t="shared" si="112"/>
        <v>27.66798418972332</v>
      </c>
      <c r="L366" s="197">
        <v>110</v>
      </c>
      <c r="M366" s="198">
        <v>20</v>
      </c>
    </row>
    <row r="367" spans="2:13" ht="19.149999999999999" hidden="1" customHeight="1" outlineLevel="2" x14ac:dyDescent="0.25">
      <c r="B367" s="111" t="s">
        <v>104</v>
      </c>
      <c r="C367" s="112" t="s">
        <v>14</v>
      </c>
      <c r="D367" s="104"/>
      <c r="E367" s="146">
        <f t="shared" si="111"/>
        <v>2</v>
      </c>
      <c r="F367" s="104"/>
      <c r="G367" s="199">
        <v>2</v>
      </c>
      <c r="H367" s="199"/>
      <c r="I367" s="146"/>
      <c r="J367" s="199">
        <v>2</v>
      </c>
      <c r="K367" s="32"/>
      <c r="L367" s="197"/>
      <c r="M367" s="198"/>
    </row>
    <row r="368" spans="2:13" ht="19.149999999999999" customHeight="1" outlineLevel="1" collapsed="1" x14ac:dyDescent="0.25">
      <c r="B368" s="113" t="s">
        <v>153</v>
      </c>
      <c r="C368" s="150"/>
      <c r="D368" s="242">
        <f>SUM(D362:D367)</f>
        <v>2666</v>
      </c>
      <c r="E368" s="242">
        <f t="shared" ref="E368:M368" si="114">SUM(E362:E367)</f>
        <v>2702</v>
      </c>
      <c r="F368" s="242">
        <f t="shared" si="114"/>
        <v>2666</v>
      </c>
      <c r="G368" s="242">
        <f t="shared" si="114"/>
        <v>36</v>
      </c>
      <c r="H368" s="242">
        <f t="shared" si="114"/>
        <v>829</v>
      </c>
      <c r="I368" s="242">
        <f>SUM(I362:I367)/5</f>
        <v>31.480446963318865</v>
      </c>
      <c r="J368" s="242">
        <f t="shared" si="114"/>
        <v>740</v>
      </c>
      <c r="K368" s="242">
        <f>SUM(K362:K367)/5</f>
        <v>28.020335083890217</v>
      </c>
      <c r="L368" s="242">
        <f t="shared" si="114"/>
        <v>135</v>
      </c>
      <c r="M368" s="246">
        <f t="shared" si="114"/>
        <v>35</v>
      </c>
    </row>
    <row r="369" spans="2:13" ht="19.149999999999999" hidden="1" customHeight="1" outlineLevel="2" x14ac:dyDescent="0.25">
      <c r="B369" s="111" t="s">
        <v>105</v>
      </c>
      <c r="C369" s="112">
        <v>1</v>
      </c>
      <c r="D369" s="108">
        <v>578</v>
      </c>
      <c r="E369" s="107">
        <f>F369+G369</f>
        <v>593</v>
      </c>
      <c r="F369" s="108">
        <v>578</v>
      </c>
      <c r="G369" s="114">
        <v>15</v>
      </c>
      <c r="H369" s="114">
        <v>569</v>
      </c>
      <c r="I369" s="107">
        <f>(H369/F369)*100</f>
        <v>98.442906574394456</v>
      </c>
      <c r="J369" s="114">
        <v>584</v>
      </c>
      <c r="K369" s="32">
        <f>(J369/E369)*100</f>
        <v>98.4822934232715</v>
      </c>
      <c r="L369" s="201">
        <v>0</v>
      </c>
      <c r="M369" s="116">
        <v>125</v>
      </c>
    </row>
    <row r="370" spans="2:13" ht="19.149999999999999" hidden="1" customHeight="1" outlineLevel="2" x14ac:dyDescent="0.25">
      <c r="B370" s="111" t="s">
        <v>105</v>
      </c>
      <c r="C370" s="112">
        <v>2</v>
      </c>
      <c r="D370" s="108">
        <v>749</v>
      </c>
      <c r="E370" s="107">
        <f t="shared" ref="E370:E372" si="115">F370+G370</f>
        <v>749</v>
      </c>
      <c r="F370" s="108">
        <v>749</v>
      </c>
      <c r="G370" s="114">
        <v>0</v>
      </c>
      <c r="H370" s="114">
        <v>749</v>
      </c>
      <c r="I370" s="107">
        <f>(H370/F370)*100</f>
        <v>100</v>
      </c>
      <c r="J370" s="114">
        <v>730</v>
      </c>
      <c r="K370" s="32">
        <f t="shared" ref="K370:K372" si="116">(J370/E370)*100</f>
        <v>97.463284379172237</v>
      </c>
      <c r="L370" s="201">
        <v>58</v>
      </c>
      <c r="M370" s="116">
        <v>0</v>
      </c>
    </row>
    <row r="371" spans="2:13" ht="19.149999999999999" hidden="1" customHeight="1" outlineLevel="2" x14ac:dyDescent="0.25">
      <c r="B371" s="111" t="s">
        <v>105</v>
      </c>
      <c r="C371" s="112">
        <v>3</v>
      </c>
      <c r="D371" s="108">
        <v>627</v>
      </c>
      <c r="E371" s="107">
        <f t="shared" si="115"/>
        <v>637</v>
      </c>
      <c r="F371" s="108">
        <v>627</v>
      </c>
      <c r="G371" s="114">
        <v>10</v>
      </c>
      <c r="H371" s="114">
        <v>627</v>
      </c>
      <c r="I371" s="107">
        <f t="shared" ref="I371:I372" si="117">(H371/F371)*100</f>
        <v>100</v>
      </c>
      <c r="J371" s="114">
        <v>605</v>
      </c>
      <c r="K371" s="32">
        <f t="shared" si="116"/>
        <v>94.976452119309258</v>
      </c>
      <c r="L371" s="201">
        <v>0</v>
      </c>
      <c r="M371" s="116">
        <v>0</v>
      </c>
    </row>
    <row r="372" spans="2:13" ht="19.149999999999999" hidden="1" customHeight="1" outlineLevel="2" x14ac:dyDescent="0.25">
      <c r="B372" s="111" t="s">
        <v>105</v>
      </c>
      <c r="C372" s="112">
        <v>4</v>
      </c>
      <c r="D372" s="108">
        <v>555</v>
      </c>
      <c r="E372" s="107">
        <f t="shared" si="115"/>
        <v>555</v>
      </c>
      <c r="F372" s="108">
        <v>555</v>
      </c>
      <c r="G372" s="114">
        <v>0</v>
      </c>
      <c r="H372" s="114">
        <v>191</v>
      </c>
      <c r="I372" s="107">
        <f t="shared" si="117"/>
        <v>34.414414414414409</v>
      </c>
      <c r="J372" s="114">
        <v>180</v>
      </c>
      <c r="K372" s="32">
        <f t="shared" si="116"/>
        <v>32.432432432432435</v>
      </c>
      <c r="L372" s="201">
        <v>0</v>
      </c>
      <c r="M372" s="116">
        <v>180</v>
      </c>
    </row>
    <row r="373" spans="2:13" ht="19.149999999999999" hidden="1" customHeight="1" outlineLevel="2" x14ac:dyDescent="0.25">
      <c r="B373" s="111" t="s">
        <v>105</v>
      </c>
      <c r="C373" s="112" t="s">
        <v>14</v>
      </c>
      <c r="D373" s="104"/>
      <c r="E373" s="107"/>
      <c r="F373" s="104"/>
      <c r="G373" s="114"/>
      <c r="H373" s="114"/>
      <c r="I373" s="107"/>
      <c r="J373" s="114"/>
      <c r="K373" s="32"/>
      <c r="L373" s="201"/>
      <c r="M373" s="116"/>
    </row>
    <row r="374" spans="2:13" ht="19.149999999999999" customHeight="1" outlineLevel="1" collapsed="1" thickBot="1" x14ac:dyDescent="0.3">
      <c r="B374" s="121" t="s">
        <v>105</v>
      </c>
      <c r="C374" s="155"/>
      <c r="D374" s="244">
        <f>SUM(D369:D373)</f>
        <v>2509</v>
      </c>
      <c r="E374" s="244">
        <f t="shared" ref="E374:M374" si="118">SUM(E369:E373)</f>
        <v>2534</v>
      </c>
      <c r="F374" s="244">
        <f t="shared" si="118"/>
        <v>2509</v>
      </c>
      <c r="G374" s="244">
        <f t="shared" si="118"/>
        <v>25</v>
      </c>
      <c r="H374" s="244">
        <f t="shared" si="118"/>
        <v>2136</v>
      </c>
      <c r="I374" s="244">
        <f>SUM(I369:I373)/4</f>
        <v>83.214330247202213</v>
      </c>
      <c r="J374" s="244">
        <f t="shared" si="118"/>
        <v>2099</v>
      </c>
      <c r="K374" s="244">
        <f>SUM(K369:K373)/4</f>
        <v>80.838615588546361</v>
      </c>
      <c r="L374" s="244">
        <f t="shared" si="118"/>
        <v>58</v>
      </c>
      <c r="M374" s="249">
        <f t="shared" si="118"/>
        <v>305</v>
      </c>
    </row>
    <row r="375" spans="2:13" ht="25.15" customHeight="1" thickTop="1" thickBot="1" x14ac:dyDescent="0.3">
      <c r="B375" s="70" t="s">
        <v>149</v>
      </c>
      <c r="C375" s="75"/>
      <c r="D375" s="37">
        <f t="shared" ref="D375:J375" si="119">SUM(D374,D368,D361,D339,D334,D323,D315,D306,D297,D288,D282,D275,D258,D246,D232,D227,D220,D206,D163,D141,D132,D121,D104,D98,D72,D61,D46,D42,D33,D29,D25,D15)</f>
        <v>156808</v>
      </c>
      <c r="E375" s="37">
        <f t="shared" si="119"/>
        <v>160213</v>
      </c>
      <c r="F375" s="37">
        <f t="shared" si="119"/>
        <v>156808</v>
      </c>
      <c r="G375" s="37">
        <f t="shared" si="119"/>
        <v>3405</v>
      </c>
      <c r="H375" s="37">
        <f t="shared" si="119"/>
        <v>110990</v>
      </c>
      <c r="I375" s="252">
        <f>(I15+I25+I29+I33+I42+I46+I61+I72+I98+I104+I121+I132+I141+I163+I206+I220+I227+I232+I246+I258+I275+I282+I288+I297+I306+I315+I323+I334+I339+I361+I368+I374)/32</f>
        <v>70.7594105828084</v>
      </c>
      <c r="J375" s="37">
        <f t="shared" si="119"/>
        <v>109082</v>
      </c>
      <c r="K375" s="252">
        <f>(K15+K25+K29+K33+K42+K46+K61+K72+K98+K104+K121+K132+K141+K163+K206+K220+K227+K232+K246+K258+K275+K282+K288+K297+K306+K315+K323+K334+K339+K361+K368+K374)/32</f>
        <v>67.69651068844037</v>
      </c>
      <c r="L375" s="50">
        <f t="shared" ref="L375:M375" si="120">SUM(L374,L368,L361,L339,L334,L323,L315,L306,L297,L288,L282,L275,L258,L246,L232,L227,L220,L206,L163,L141,L132,L121,L104,L98,L72,L61,L46,L42,L33,L29,L25,L15)</f>
        <v>8301</v>
      </c>
      <c r="M375" s="87">
        <f t="shared" si="120"/>
        <v>14481</v>
      </c>
    </row>
    <row r="376" spans="2:13" ht="15.75" thickTop="1" x14ac:dyDescent="0.25"/>
    <row r="377" spans="2:13" x14ac:dyDescent="0.25">
      <c r="G377" s="47"/>
      <c r="I377" s="236">
        <v>244.29599999999996</v>
      </c>
      <c r="J377" s="236">
        <f>J375*I377</f>
        <v>26648296.271999996</v>
      </c>
      <c r="K377" s="235"/>
    </row>
    <row r="378" spans="2:13" x14ac:dyDescent="0.25">
      <c r="E378" s="47"/>
    </row>
    <row r="1048576" spans="9:9" x14ac:dyDescent="0.25">
      <c r="I1048576" s="23"/>
    </row>
  </sheetData>
  <sortState ref="C12:J20">
    <sortCondition ref="C12"/>
  </sortState>
  <mergeCells count="16">
    <mergeCell ref="E1:M1"/>
    <mergeCell ref="E2:M2"/>
    <mergeCell ref="E3:M3"/>
    <mergeCell ref="I7:I10"/>
    <mergeCell ref="M7:M10"/>
    <mergeCell ref="J7:J10"/>
    <mergeCell ref="E5:G5"/>
    <mergeCell ref="H7:H10"/>
    <mergeCell ref="L7:L10"/>
    <mergeCell ref="G7:G10"/>
    <mergeCell ref="K7:K10"/>
    <mergeCell ref="B7:B10"/>
    <mergeCell ref="C7:C10"/>
    <mergeCell ref="D7:D10"/>
    <mergeCell ref="E7:E10"/>
    <mergeCell ref="F7:F10"/>
  </mergeCells>
  <pageMargins left="0.7" right="0.7" top="0.75" bottom="0.75" header="0.3" footer="0.3"/>
  <pageSetup paperSize="9" orientation="portrait" horizontalDpi="4294967292" verticalDpi="0" r:id="rId1"/>
  <ignoredErrors>
    <ignoredError sqref="M16:M23 E28:G28 E27:F27 F122:G130 M122:M131 M228:M230 F276:G280 G259:G273 F362:G367 F340:F360 M362:M366 E26:G26 E16:F23 F62:G71 F47:F59 F335:G337 F324:F333 F307:G314 M26:M27 M30:M31 M34:M40 M43:M44 M47:M59 M62:M70 M73:M83 M99 F133:G140 M142:M161 F164:G166 M164:M204 F168:G205 F167 M207:M218 F221:G226 M233:M244 F247:G257 M247:M256 M259:M273 M276:M280 F283:G287 M283:M286 M289:M295 M298:M304 M307:M313 M316:M321 M324:M333 M369:M372 F304 F298 F299 F300 F301 F302 F303 F316:G322 F369:G372 F30:G32 F34:G41 F43:G45 F73:G97 M335:M337 F289:G296 F233:G244 F228:G231 F207:G218 F142:G161 M133:M139 F99:G102 M85:M96 M101:M102 E99:E102 E142:E161 E207:E218 E228:E231 E233:E244 E289:E296 E73:E97 E43:E45 E34:E41 E30:E32 E369:E372 E316:E322 E283:E287 E247:E257 E221:E226 E167 E168:E205 E164:E166 E133:E140 E307:E314 E324:E333 E335:E337 E47:E59 E62:E71 E340:E360 E362:E367 E259:E273 E276:E280 E105:E120 E122:E130 E29 E131:E132 E121 E281:E282 E274:E275 E368 E361 E72 E60:E61 E338:E339 E334 E315 E141 E206 E227 E258 E288 E323 E373:E374 E33 E42 E46 E98 E297:E306 E245:E246 E232 E219:E220 E162:E163 E103:E104 I369:I372 I362:I367 I335:I337 I324:I333 I316:I322 I298:I304 I289:I296 I259:I273 I233:I244 I228:I231 I207:I218 I142:I161 I122:I130 I99:I102 I73:I97 I47:I59 I43:I45 I34:I41 I30:I32 I360 I307:I314 I283:I287 I247:I257 I221:I226 I164:I205 I133:I140 I105:I120 I62:I71 I26:I28 I276:I280 I16:I23 I15 I24:I25 I281:I282 I29 I72 I121 I141 I206 I227 I258 I288 I315 I361 I33 I42 I46 I60:I61 I98 I103:I104 I131:I132 I162:I163 I219:I220 I232 I245:I246 I274:I275 I297 I305:I306 I323 I334 I338:I359 I368 I373:I375 K15:K375 J15:J25 J29 J373:J375 J258:J282 J245:J246 J219:J227 J206 J162:J163 J46:J61 J42 J72:J98 J27 J368 J315:J361 J288:J306 J232 J141 J103:J132 J33" formula="1"/>
    <ignoredError sqref="H30:H31 L30:L31 H99:H102 L99:L102 H133:H139 L133:L139 H228:H230 L228:L230 L221:L225 L259:L273 H283:H286 L283:L286 L276:L280 L289:L295 H307:H313 L307:L313 L335 L362:L366 H369:H372 H26 L26 L16:L23 H62:H70 L62:L70 L47:L59 L337 H34:H40 L34:L40 H43:H44 L43:L44 H142:H161 L142:L161 H164:H204 L164:L204 H207:H218 L207:L218 H233:H244 L233:L244 H247:H256 L247:L256 L369:L372 J30:J32 J99:J102 J133:J140 J228:J231 J283:J287 J307:J314 J362:J367 J26 J62:J71 J34:J41 J43:J45 J142:J161 J164:J205 J207:J218 J233:J244 J247:J257 J369:J372 J28" formula="1"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92D050"/>
  </sheetPr>
  <dimension ref="B1:K379"/>
  <sheetViews>
    <sheetView showGridLines="0" tabSelected="1" topLeftCell="A15" zoomScale="60" zoomScaleNormal="60" workbookViewId="0">
      <selection activeCell="J379" sqref="J379"/>
    </sheetView>
  </sheetViews>
  <sheetFormatPr baseColWidth="10" defaultRowHeight="15" outlineLevelRow="2" x14ac:dyDescent="0.25"/>
  <cols>
    <col min="1" max="1" width="1.28515625" customWidth="1"/>
    <col min="2" max="2" width="28" style="24" customWidth="1"/>
    <col min="3" max="3" width="9.28515625" hidden="1" customWidth="1"/>
    <col min="4" max="4" width="15.7109375" style="16" customWidth="1"/>
    <col min="5" max="5" width="20.7109375" customWidth="1"/>
    <col min="6" max="6" width="19.7109375" customWidth="1"/>
    <col min="7" max="7" width="21.140625" customWidth="1"/>
    <col min="8" max="8" width="20.42578125" customWidth="1"/>
    <col min="9" max="9" width="17.7109375" customWidth="1"/>
    <col min="10" max="10" width="20.7109375" customWidth="1"/>
    <col min="11" max="11" width="17" style="16" customWidth="1"/>
  </cols>
  <sheetData>
    <row r="1" spans="2:11" ht="15.75" hidden="1" customHeight="1" x14ac:dyDescent="0.25">
      <c r="D1" s="17"/>
      <c r="E1" s="297" t="s">
        <v>12</v>
      </c>
      <c r="F1" s="297"/>
      <c r="G1" s="297"/>
      <c r="H1" s="297"/>
      <c r="I1" s="297"/>
      <c r="J1" s="297"/>
      <c r="K1"/>
    </row>
    <row r="2" spans="2:11" ht="15" hidden="1" customHeight="1" x14ac:dyDescent="0.25">
      <c r="D2" s="18"/>
      <c r="E2" s="310" t="s">
        <v>46</v>
      </c>
      <c r="F2" s="310"/>
      <c r="G2" s="310"/>
      <c r="H2" s="310"/>
      <c r="I2" s="310"/>
      <c r="J2" s="310"/>
      <c r="K2"/>
    </row>
    <row r="3" spans="2:11" ht="15" hidden="1" customHeight="1" x14ac:dyDescent="0.25">
      <c r="D3" s="19"/>
      <c r="E3" s="311" t="s">
        <v>51</v>
      </c>
      <c r="F3" s="311"/>
      <c r="G3" s="311"/>
      <c r="H3" s="311"/>
      <c r="I3" s="311"/>
      <c r="J3" s="311"/>
      <c r="K3"/>
    </row>
    <row r="4" spans="2:11" ht="15" hidden="1" customHeight="1" x14ac:dyDescent="0.25">
      <c r="C4" s="5"/>
      <c r="D4" s="15"/>
      <c r="E4" s="5"/>
      <c r="F4" s="5"/>
      <c r="G4" s="5"/>
      <c r="H4" s="5"/>
      <c r="I4" s="5"/>
      <c r="J4" s="5"/>
      <c r="K4" s="15"/>
    </row>
    <row r="5" spans="2:11" ht="15" hidden="1" customHeight="1" x14ac:dyDescent="0.25">
      <c r="C5" s="308"/>
      <c r="D5" s="328"/>
      <c r="E5" s="304"/>
      <c r="F5" s="304"/>
      <c r="G5" s="304"/>
      <c r="H5" s="6"/>
      <c r="I5" s="3" t="s">
        <v>1</v>
      </c>
      <c r="J5" s="13">
        <v>43349</v>
      </c>
      <c r="K5" s="241"/>
    </row>
    <row r="6" spans="2:11" ht="7.15" customHeight="1" thickBot="1" x14ac:dyDescent="0.3"/>
    <row r="7" spans="2:11" ht="19.899999999999999" customHeight="1" thickTop="1" x14ac:dyDescent="0.25">
      <c r="B7" s="288" t="s">
        <v>75</v>
      </c>
      <c r="C7" s="288" t="s">
        <v>2</v>
      </c>
      <c r="D7" s="291" t="s">
        <v>3</v>
      </c>
      <c r="E7" s="291" t="s">
        <v>30</v>
      </c>
      <c r="F7" s="291" t="s">
        <v>31</v>
      </c>
      <c r="G7" s="301" t="s">
        <v>32</v>
      </c>
      <c r="H7" s="291" t="s">
        <v>33</v>
      </c>
      <c r="I7" s="291" t="s">
        <v>13</v>
      </c>
      <c r="J7" s="291" t="s">
        <v>34</v>
      </c>
      <c r="K7" s="285" t="s">
        <v>167</v>
      </c>
    </row>
    <row r="8" spans="2:11" ht="21" customHeight="1" outlineLevel="1" x14ac:dyDescent="0.25">
      <c r="B8" s="289"/>
      <c r="C8" s="289"/>
      <c r="D8" s="292"/>
      <c r="E8" s="292"/>
      <c r="F8" s="292"/>
      <c r="G8" s="302"/>
      <c r="H8" s="292"/>
      <c r="I8" s="292"/>
      <c r="J8" s="292"/>
      <c r="K8" s="286"/>
    </row>
    <row r="9" spans="2:11" ht="21" customHeight="1" outlineLevel="1" x14ac:dyDescent="0.25">
      <c r="B9" s="289"/>
      <c r="C9" s="289"/>
      <c r="D9" s="292"/>
      <c r="E9" s="292"/>
      <c r="F9" s="292"/>
      <c r="G9" s="302"/>
      <c r="H9" s="292"/>
      <c r="I9" s="292"/>
      <c r="J9" s="292"/>
      <c r="K9" s="286"/>
    </row>
    <row r="10" spans="2:11" ht="16.149999999999999" customHeight="1" outlineLevel="1" thickBot="1" x14ac:dyDescent="0.3">
      <c r="B10" s="290"/>
      <c r="C10" s="290"/>
      <c r="D10" s="293"/>
      <c r="E10" s="293"/>
      <c r="F10" s="293"/>
      <c r="G10" s="303"/>
      <c r="H10" s="293"/>
      <c r="I10" s="293"/>
      <c r="J10" s="293"/>
      <c r="K10" s="287"/>
    </row>
    <row r="11" spans="2:11" s="48" customFormat="1" ht="19.149999999999999" hidden="1" customHeight="1" outlineLevel="2" thickTop="1" x14ac:dyDescent="0.25">
      <c r="B11" s="133" t="s">
        <v>106</v>
      </c>
      <c r="C11" s="134">
        <v>1</v>
      </c>
      <c r="D11" s="212">
        <v>488</v>
      </c>
      <c r="E11" s="212">
        <f t="shared" ref="E11:E23" si="0">F11+G11</f>
        <v>495</v>
      </c>
      <c r="F11" s="137">
        <v>488</v>
      </c>
      <c r="G11" s="137">
        <v>7</v>
      </c>
      <c r="H11" s="137">
        <v>472</v>
      </c>
      <c r="I11" s="137">
        <f>H11/F11*100</f>
        <v>96.721311475409834</v>
      </c>
      <c r="J11" s="137">
        <v>477</v>
      </c>
      <c r="K11" s="196">
        <f>(J11/D11)*100</f>
        <v>97.745901639344254</v>
      </c>
    </row>
    <row r="12" spans="2:11" s="48" customFormat="1" ht="19.149999999999999" hidden="1" customHeight="1" outlineLevel="2" x14ac:dyDescent="0.25">
      <c r="B12" s="111" t="s">
        <v>106</v>
      </c>
      <c r="C12" s="112">
        <v>2</v>
      </c>
      <c r="D12" s="108">
        <v>524</v>
      </c>
      <c r="E12" s="108">
        <f t="shared" si="0"/>
        <v>524</v>
      </c>
      <c r="F12" s="108">
        <v>524</v>
      </c>
      <c r="G12" s="108">
        <v>0</v>
      </c>
      <c r="H12" s="108">
        <v>510</v>
      </c>
      <c r="I12" s="108">
        <f>H12/F12*100</f>
        <v>97.328244274809165</v>
      </c>
      <c r="J12" s="108">
        <v>510</v>
      </c>
      <c r="K12" s="78">
        <f t="shared" ref="K12:K75" si="1">(J12/D12)*100</f>
        <v>97.328244274809165</v>
      </c>
    </row>
    <row r="13" spans="2:11" s="48" customFormat="1" ht="19.149999999999999" hidden="1" customHeight="1" outlineLevel="2" x14ac:dyDescent="0.25">
      <c r="B13" s="111" t="s">
        <v>106</v>
      </c>
      <c r="C13" s="112">
        <v>3</v>
      </c>
      <c r="D13" s="108">
        <v>586</v>
      </c>
      <c r="E13" s="108">
        <f t="shared" si="0"/>
        <v>586</v>
      </c>
      <c r="F13" s="108">
        <v>586</v>
      </c>
      <c r="G13" s="108">
        <v>0</v>
      </c>
      <c r="H13" s="108">
        <v>520</v>
      </c>
      <c r="I13" s="108">
        <f>H13/F13*100</f>
        <v>88.737201365187715</v>
      </c>
      <c r="J13" s="108">
        <v>520</v>
      </c>
      <c r="K13" s="78">
        <f t="shared" si="1"/>
        <v>88.737201365187715</v>
      </c>
    </row>
    <row r="14" spans="2:11" s="48" customFormat="1" ht="19.149999999999999" hidden="1" customHeight="1" outlineLevel="2" x14ac:dyDescent="0.25">
      <c r="B14" s="111" t="s">
        <v>106</v>
      </c>
      <c r="C14" s="103" t="s">
        <v>14</v>
      </c>
      <c r="D14" s="214"/>
      <c r="E14" s="214"/>
      <c r="F14" s="104"/>
      <c r="G14" s="104"/>
      <c r="H14" s="104"/>
      <c r="I14" s="104"/>
      <c r="J14" s="104"/>
      <c r="K14" s="78"/>
    </row>
    <row r="15" spans="2:11" s="48" customFormat="1" ht="19.149999999999999" customHeight="1" outlineLevel="1" collapsed="1" thickTop="1" x14ac:dyDescent="0.25">
      <c r="B15" s="113" t="s">
        <v>106</v>
      </c>
      <c r="C15" s="150"/>
      <c r="D15" s="242">
        <f>SUM(D11:D14)</f>
        <v>1598</v>
      </c>
      <c r="E15" s="242">
        <f t="shared" ref="E15:J15" si="2">SUM(E11:E14)</f>
        <v>1605</v>
      </c>
      <c r="F15" s="242">
        <f t="shared" si="2"/>
        <v>1598</v>
      </c>
      <c r="G15" s="242">
        <f t="shared" si="2"/>
        <v>7</v>
      </c>
      <c r="H15" s="242">
        <f t="shared" si="2"/>
        <v>1502</v>
      </c>
      <c r="I15" s="242">
        <f>SUM(I11:I14)/3</f>
        <v>94.262252371802234</v>
      </c>
      <c r="J15" s="242">
        <f t="shared" si="2"/>
        <v>1507</v>
      </c>
      <c r="K15" s="260">
        <f>SUM(K11:K14)/3</f>
        <v>94.60378242644704</v>
      </c>
    </row>
    <row r="16" spans="2:11" s="48" customFormat="1" ht="19.149999999999999" hidden="1" customHeight="1" outlineLevel="2" x14ac:dyDescent="0.25">
      <c r="B16" s="106" t="s">
        <v>70</v>
      </c>
      <c r="C16" s="107">
        <v>1</v>
      </c>
      <c r="D16" s="108">
        <v>563</v>
      </c>
      <c r="E16" s="108">
        <f t="shared" si="0"/>
        <v>573</v>
      </c>
      <c r="F16" s="108">
        <v>563</v>
      </c>
      <c r="G16" s="108">
        <v>10</v>
      </c>
      <c r="H16" s="108">
        <v>497</v>
      </c>
      <c r="I16" s="108">
        <f t="shared" ref="I16:I17" si="3">H16/F16*100</f>
        <v>88.277087033747776</v>
      </c>
      <c r="J16" s="108">
        <v>507</v>
      </c>
      <c r="K16" s="78">
        <f t="shared" si="1"/>
        <v>90.053285968028419</v>
      </c>
    </row>
    <row r="17" spans="2:11" s="48" customFormat="1" ht="19.149999999999999" hidden="1" customHeight="1" outlineLevel="2" x14ac:dyDescent="0.25">
      <c r="B17" s="106" t="s">
        <v>70</v>
      </c>
      <c r="C17" s="107">
        <v>2</v>
      </c>
      <c r="D17" s="108">
        <v>596</v>
      </c>
      <c r="E17" s="108">
        <f t="shared" si="0"/>
        <v>606</v>
      </c>
      <c r="F17" s="108">
        <v>596</v>
      </c>
      <c r="G17" s="108">
        <v>10</v>
      </c>
      <c r="H17" s="108">
        <v>478</v>
      </c>
      <c r="I17" s="108">
        <f t="shared" si="3"/>
        <v>80.201342281879192</v>
      </c>
      <c r="J17" s="108">
        <v>476</v>
      </c>
      <c r="K17" s="78">
        <f t="shared" si="1"/>
        <v>79.865771812080538</v>
      </c>
    </row>
    <row r="18" spans="2:11" s="48" customFormat="1" ht="19.149999999999999" hidden="1" customHeight="1" outlineLevel="2" x14ac:dyDescent="0.25">
      <c r="B18" s="106" t="s">
        <v>70</v>
      </c>
      <c r="C18" s="107">
        <v>3</v>
      </c>
      <c r="D18" s="108">
        <v>575</v>
      </c>
      <c r="E18" s="108">
        <f t="shared" si="0"/>
        <v>575</v>
      </c>
      <c r="F18" s="108">
        <v>575</v>
      </c>
      <c r="G18" s="108">
        <v>0</v>
      </c>
      <c r="H18" s="108">
        <v>547</v>
      </c>
      <c r="I18" s="108">
        <f t="shared" ref="I18:I23" si="4">H18/F18*100</f>
        <v>95.130434782608702</v>
      </c>
      <c r="J18" s="108">
        <v>540</v>
      </c>
      <c r="K18" s="78">
        <f t="shared" si="1"/>
        <v>93.913043478260875</v>
      </c>
    </row>
    <row r="19" spans="2:11" s="48" customFormat="1" ht="19.149999999999999" hidden="1" customHeight="1" outlineLevel="2" x14ac:dyDescent="0.25">
      <c r="B19" s="106" t="s">
        <v>70</v>
      </c>
      <c r="C19" s="107">
        <v>4</v>
      </c>
      <c r="D19" s="108">
        <v>623</v>
      </c>
      <c r="E19" s="108">
        <f t="shared" si="0"/>
        <v>623</v>
      </c>
      <c r="F19" s="108">
        <v>623</v>
      </c>
      <c r="G19" s="108">
        <v>0</v>
      </c>
      <c r="H19" s="108">
        <v>550</v>
      </c>
      <c r="I19" s="108">
        <f t="shared" si="4"/>
        <v>88.282504012841088</v>
      </c>
      <c r="J19" s="108">
        <v>550</v>
      </c>
      <c r="K19" s="78">
        <f t="shared" si="1"/>
        <v>88.282504012841088</v>
      </c>
    </row>
    <row r="20" spans="2:11" s="48" customFormat="1" ht="19.149999999999999" hidden="1" customHeight="1" outlineLevel="2" x14ac:dyDescent="0.25">
      <c r="B20" s="106" t="s">
        <v>70</v>
      </c>
      <c r="C20" s="107">
        <v>5</v>
      </c>
      <c r="D20" s="108">
        <v>594</v>
      </c>
      <c r="E20" s="108">
        <f t="shared" si="0"/>
        <v>594</v>
      </c>
      <c r="F20" s="108">
        <v>594</v>
      </c>
      <c r="G20" s="108">
        <v>0</v>
      </c>
      <c r="H20" s="108">
        <v>565</v>
      </c>
      <c r="I20" s="108">
        <f t="shared" si="4"/>
        <v>95.117845117845107</v>
      </c>
      <c r="J20" s="108">
        <v>565</v>
      </c>
      <c r="K20" s="78">
        <f t="shared" si="1"/>
        <v>95.117845117845107</v>
      </c>
    </row>
    <row r="21" spans="2:11" s="48" customFormat="1" ht="19.149999999999999" hidden="1" customHeight="1" outlineLevel="2" x14ac:dyDescent="0.25">
      <c r="B21" s="106" t="s">
        <v>70</v>
      </c>
      <c r="C21" s="107">
        <v>6</v>
      </c>
      <c r="D21" s="108">
        <v>603</v>
      </c>
      <c r="E21" s="108">
        <f t="shared" si="0"/>
        <v>603</v>
      </c>
      <c r="F21" s="108">
        <v>603</v>
      </c>
      <c r="G21" s="108">
        <v>0</v>
      </c>
      <c r="H21" s="108">
        <v>563</v>
      </c>
      <c r="I21" s="108">
        <f t="shared" si="4"/>
        <v>93.366500829187387</v>
      </c>
      <c r="J21" s="108">
        <v>563</v>
      </c>
      <c r="K21" s="78">
        <f t="shared" si="1"/>
        <v>93.366500829187387</v>
      </c>
    </row>
    <row r="22" spans="2:11" s="48" customFormat="1" ht="19.149999999999999" hidden="1" customHeight="1" outlineLevel="2" x14ac:dyDescent="0.25">
      <c r="B22" s="106" t="s">
        <v>70</v>
      </c>
      <c r="C22" s="107">
        <v>7</v>
      </c>
      <c r="D22" s="108">
        <v>557</v>
      </c>
      <c r="E22" s="108">
        <f t="shared" si="0"/>
        <v>568</v>
      </c>
      <c r="F22" s="108">
        <v>557</v>
      </c>
      <c r="G22" s="108">
        <v>11</v>
      </c>
      <c r="H22" s="108">
        <v>534</v>
      </c>
      <c r="I22" s="108">
        <f t="shared" si="4"/>
        <v>95.870736086175938</v>
      </c>
      <c r="J22" s="108">
        <v>545</v>
      </c>
      <c r="K22" s="78">
        <f t="shared" si="1"/>
        <v>97.84560143626571</v>
      </c>
    </row>
    <row r="23" spans="2:11" s="48" customFormat="1" ht="19.149999999999999" hidden="1" customHeight="1" outlineLevel="2" x14ac:dyDescent="0.25">
      <c r="B23" s="106" t="s">
        <v>70</v>
      </c>
      <c r="C23" s="107">
        <v>8</v>
      </c>
      <c r="D23" s="108">
        <v>590</v>
      </c>
      <c r="E23" s="108">
        <f t="shared" si="0"/>
        <v>596</v>
      </c>
      <c r="F23" s="108">
        <v>590</v>
      </c>
      <c r="G23" s="108">
        <v>6</v>
      </c>
      <c r="H23" s="108">
        <v>519</v>
      </c>
      <c r="I23" s="108">
        <f t="shared" si="4"/>
        <v>87.966101694915253</v>
      </c>
      <c r="J23" s="108">
        <v>519</v>
      </c>
      <c r="K23" s="78">
        <f t="shared" si="1"/>
        <v>87.966101694915253</v>
      </c>
    </row>
    <row r="24" spans="2:11" s="48" customFormat="1" ht="19.149999999999999" hidden="1" customHeight="1" outlineLevel="2" x14ac:dyDescent="0.25">
      <c r="B24" s="106" t="s">
        <v>70</v>
      </c>
      <c r="C24" s="107" t="s">
        <v>14</v>
      </c>
      <c r="D24" s="104"/>
      <c r="E24" s="108"/>
      <c r="F24" s="104"/>
      <c r="G24" s="104"/>
      <c r="H24" s="104"/>
      <c r="I24" s="104"/>
      <c r="J24" s="104"/>
      <c r="K24" s="78"/>
    </row>
    <row r="25" spans="2:11" s="48" customFormat="1" ht="19.149999999999999" customHeight="1" outlineLevel="1" collapsed="1" x14ac:dyDescent="0.25">
      <c r="B25" s="113" t="s">
        <v>70</v>
      </c>
      <c r="C25" s="150"/>
      <c r="D25" s="242">
        <f>SUM(D16:D24)</f>
        <v>4701</v>
      </c>
      <c r="E25" s="242">
        <f t="shared" ref="E25:J25" si="5">SUM(E16:E24)</f>
        <v>4738</v>
      </c>
      <c r="F25" s="242">
        <f t="shared" si="5"/>
        <v>4701</v>
      </c>
      <c r="G25" s="242">
        <f t="shared" si="5"/>
        <v>37</v>
      </c>
      <c r="H25" s="242">
        <f t="shared" si="5"/>
        <v>4253</v>
      </c>
      <c r="I25" s="242">
        <f>SUM(I16:I24)/8</f>
        <v>90.526568979900048</v>
      </c>
      <c r="J25" s="242">
        <f t="shared" si="5"/>
        <v>4265</v>
      </c>
      <c r="K25" s="260">
        <f>SUM(K16:K24)/8</f>
        <v>90.801331793678045</v>
      </c>
    </row>
    <row r="26" spans="2:11" s="48" customFormat="1" ht="19.149999999999999" hidden="1" customHeight="1" outlineLevel="2" x14ac:dyDescent="0.25">
      <c r="B26" s="106" t="s">
        <v>76</v>
      </c>
      <c r="C26" s="107">
        <v>1</v>
      </c>
      <c r="D26" s="108">
        <v>551</v>
      </c>
      <c r="E26" s="108">
        <f t="shared" ref="E26:E41" si="6">F26+G26</f>
        <v>559</v>
      </c>
      <c r="F26" s="108">
        <v>551</v>
      </c>
      <c r="G26" s="108">
        <v>8</v>
      </c>
      <c r="H26" s="108">
        <v>491</v>
      </c>
      <c r="I26" s="108">
        <f t="shared" ref="I26:I31" si="7">H26/F26*100</f>
        <v>89.110707803992739</v>
      </c>
      <c r="J26" s="108">
        <v>499</v>
      </c>
      <c r="K26" s="78">
        <f t="shared" si="1"/>
        <v>90.562613430127044</v>
      </c>
    </row>
    <row r="27" spans="2:11" s="65" customFormat="1" ht="19.149999999999999" hidden="1" customHeight="1" outlineLevel="2" x14ac:dyDescent="0.25">
      <c r="B27" s="106" t="s">
        <v>76</v>
      </c>
      <c r="C27" s="107">
        <v>2</v>
      </c>
      <c r="D27" s="108">
        <v>427</v>
      </c>
      <c r="E27" s="108">
        <f t="shared" si="6"/>
        <v>442</v>
      </c>
      <c r="F27" s="108">
        <v>427</v>
      </c>
      <c r="G27" s="108">
        <v>15</v>
      </c>
      <c r="H27" s="108">
        <v>427</v>
      </c>
      <c r="I27" s="108">
        <f t="shared" si="7"/>
        <v>100</v>
      </c>
      <c r="J27" s="108">
        <v>442</v>
      </c>
      <c r="K27" s="78">
        <f t="shared" si="1"/>
        <v>103.5128805620609</v>
      </c>
    </row>
    <row r="28" spans="2:11" s="65" customFormat="1" ht="19.149999999999999" hidden="1" customHeight="1" outlineLevel="2" x14ac:dyDescent="0.25">
      <c r="B28" s="106" t="s">
        <v>76</v>
      </c>
      <c r="C28" s="107" t="s">
        <v>14</v>
      </c>
      <c r="D28" s="104"/>
      <c r="E28" s="108">
        <f t="shared" si="6"/>
        <v>3</v>
      </c>
      <c r="F28" s="104"/>
      <c r="G28" s="104">
        <v>3</v>
      </c>
      <c r="H28" s="104"/>
      <c r="I28" s="104"/>
      <c r="J28" s="104">
        <v>3</v>
      </c>
      <c r="K28" s="78"/>
    </row>
    <row r="29" spans="2:11" s="65" customFormat="1" ht="19.149999999999999" customHeight="1" outlineLevel="1" collapsed="1" x14ac:dyDescent="0.25">
      <c r="B29" s="113" t="s">
        <v>76</v>
      </c>
      <c r="C29" s="150"/>
      <c r="D29" s="242">
        <f>SUM(D26:D28)</f>
        <v>978</v>
      </c>
      <c r="E29" s="242">
        <f t="shared" ref="E29:J29" si="8">SUM(E26:E28)</f>
        <v>1004</v>
      </c>
      <c r="F29" s="242">
        <f t="shared" si="8"/>
        <v>978</v>
      </c>
      <c r="G29" s="242">
        <f t="shared" si="8"/>
        <v>26</v>
      </c>
      <c r="H29" s="242">
        <f t="shared" si="8"/>
        <v>918</v>
      </c>
      <c r="I29" s="242">
        <f>SUM(I26:I28)/2</f>
        <v>94.555353901996369</v>
      </c>
      <c r="J29" s="242">
        <f t="shared" si="8"/>
        <v>944</v>
      </c>
      <c r="K29" s="260">
        <f>SUM(K26:K28)/2</f>
        <v>97.037746996093972</v>
      </c>
    </row>
    <row r="30" spans="2:11" s="65" customFormat="1" ht="19.149999999999999" hidden="1" customHeight="1" outlineLevel="2" x14ac:dyDescent="0.25">
      <c r="B30" s="106" t="s">
        <v>77</v>
      </c>
      <c r="C30" s="107">
        <v>1</v>
      </c>
      <c r="D30" s="108">
        <v>591</v>
      </c>
      <c r="E30" s="108">
        <f t="shared" si="6"/>
        <v>594</v>
      </c>
      <c r="F30" s="108">
        <v>591</v>
      </c>
      <c r="G30" s="108">
        <v>3</v>
      </c>
      <c r="H30" s="108">
        <v>530</v>
      </c>
      <c r="I30" s="108">
        <f t="shared" si="7"/>
        <v>89.678510998307942</v>
      </c>
      <c r="J30" s="108">
        <v>487</v>
      </c>
      <c r="K30" s="78">
        <f t="shared" si="1"/>
        <v>82.402707275803721</v>
      </c>
    </row>
    <row r="31" spans="2:11" s="65" customFormat="1" ht="19.149999999999999" hidden="1" customHeight="1" outlineLevel="2" x14ac:dyDescent="0.25">
      <c r="B31" s="106" t="s">
        <v>77</v>
      </c>
      <c r="C31" s="107">
        <v>2</v>
      </c>
      <c r="D31" s="108">
        <v>564</v>
      </c>
      <c r="E31" s="108">
        <f t="shared" si="6"/>
        <v>580</v>
      </c>
      <c r="F31" s="108">
        <v>564</v>
      </c>
      <c r="G31" s="108">
        <v>16</v>
      </c>
      <c r="H31" s="108">
        <v>325</v>
      </c>
      <c r="I31" s="108">
        <f t="shared" si="7"/>
        <v>57.62411347517731</v>
      </c>
      <c r="J31" s="108">
        <v>325</v>
      </c>
      <c r="K31" s="78">
        <f t="shared" si="1"/>
        <v>57.62411347517731</v>
      </c>
    </row>
    <row r="32" spans="2:11" s="65" customFormat="1" ht="19.149999999999999" hidden="1" customHeight="1" outlineLevel="2" x14ac:dyDescent="0.25">
      <c r="B32" s="106" t="s">
        <v>77</v>
      </c>
      <c r="C32" s="107" t="s">
        <v>14</v>
      </c>
      <c r="D32" s="104"/>
      <c r="E32" s="108">
        <f t="shared" si="6"/>
        <v>3</v>
      </c>
      <c r="F32" s="104"/>
      <c r="G32" s="104">
        <v>3</v>
      </c>
      <c r="H32" s="104"/>
      <c r="I32" s="104"/>
      <c r="J32" s="104">
        <v>3</v>
      </c>
      <c r="K32" s="78"/>
    </row>
    <row r="33" spans="2:11" s="65" customFormat="1" ht="19.149999999999999" customHeight="1" outlineLevel="1" collapsed="1" x14ac:dyDescent="0.25">
      <c r="B33" s="113" t="s">
        <v>77</v>
      </c>
      <c r="C33" s="150"/>
      <c r="D33" s="242">
        <f>SUM(D30:D32)</f>
        <v>1155</v>
      </c>
      <c r="E33" s="242">
        <f t="shared" ref="E33:J33" si="9">SUM(E30:E32)</f>
        <v>1177</v>
      </c>
      <c r="F33" s="242">
        <f t="shared" si="9"/>
        <v>1155</v>
      </c>
      <c r="G33" s="242">
        <f t="shared" si="9"/>
        <v>22</v>
      </c>
      <c r="H33" s="242">
        <f t="shared" si="9"/>
        <v>855</v>
      </c>
      <c r="I33" s="242">
        <f>SUM(I30:I32)/2</f>
        <v>73.651312236742626</v>
      </c>
      <c r="J33" s="242">
        <f t="shared" si="9"/>
        <v>815</v>
      </c>
      <c r="K33" s="260">
        <f>SUM(K30:K32)/2</f>
        <v>70.013410375490508</v>
      </c>
    </row>
    <row r="34" spans="2:11" s="65" customFormat="1" ht="19.149999999999999" hidden="1" customHeight="1" outlineLevel="2" x14ac:dyDescent="0.25">
      <c r="B34" s="111" t="s">
        <v>78</v>
      </c>
      <c r="C34" s="112">
        <v>1</v>
      </c>
      <c r="D34" s="108">
        <v>550</v>
      </c>
      <c r="E34" s="108">
        <f t="shared" si="6"/>
        <v>550</v>
      </c>
      <c r="F34" s="108">
        <v>550</v>
      </c>
      <c r="G34" s="108">
        <v>0</v>
      </c>
      <c r="H34" s="108">
        <v>446</v>
      </c>
      <c r="I34" s="108">
        <v>81.090909090909093</v>
      </c>
      <c r="J34" s="108">
        <v>440</v>
      </c>
      <c r="K34" s="78">
        <f t="shared" si="1"/>
        <v>80</v>
      </c>
    </row>
    <row r="35" spans="2:11" s="65" customFormat="1" ht="19.149999999999999" hidden="1" customHeight="1" outlineLevel="2" x14ac:dyDescent="0.25">
      <c r="B35" s="111" t="s">
        <v>78</v>
      </c>
      <c r="C35" s="112">
        <v>2</v>
      </c>
      <c r="D35" s="108">
        <v>566</v>
      </c>
      <c r="E35" s="108">
        <f t="shared" si="6"/>
        <v>566</v>
      </c>
      <c r="F35" s="108">
        <v>566</v>
      </c>
      <c r="G35" s="108">
        <v>0</v>
      </c>
      <c r="H35" s="108">
        <v>371</v>
      </c>
      <c r="I35" s="108">
        <v>65.547703180212011</v>
      </c>
      <c r="J35" s="108">
        <v>371</v>
      </c>
      <c r="K35" s="78">
        <f t="shared" si="1"/>
        <v>65.547703180212011</v>
      </c>
    </row>
    <row r="36" spans="2:11" s="65" customFormat="1" ht="19.149999999999999" hidden="1" customHeight="1" outlineLevel="2" x14ac:dyDescent="0.25">
      <c r="B36" s="111" t="s">
        <v>78</v>
      </c>
      <c r="C36" s="112">
        <v>3</v>
      </c>
      <c r="D36" s="108">
        <v>549</v>
      </c>
      <c r="E36" s="108">
        <f t="shared" si="6"/>
        <v>553</v>
      </c>
      <c r="F36" s="108">
        <v>549</v>
      </c>
      <c r="G36" s="108">
        <v>4</v>
      </c>
      <c r="H36" s="108">
        <v>401</v>
      </c>
      <c r="I36" s="108">
        <v>73.04189435336977</v>
      </c>
      <c r="J36" s="108">
        <v>405</v>
      </c>
      <c r="K36" s="78">
        <f t="shared" si="1"/>
        <v>73.770491803278688</v>
      </c>
    </row>
    <row r="37" spans="2:11" s="65" customFormat="1" ht="19.149999999999999" hidden="1" customHeight="1" outlineLevel="2" x14ac:dyDescent="0.25">
      <c r="B37" s="111" t="s">
        <v>78</v>
      </c>
      <c r="C37" s="112">
        <v>4</v>
      </c>
      <c r="D37" s="108">
        <v>520</v>
      </c>
      <c r="E37" s="108">
        <f t="shared" si="6"/>
        <v>520</v>
      </c>
      <c r="F37" s="108">
        <v>520</v>
      </c>
      <c r="G37" s="108">
        <v>0</v>
      </c>
      <c r="H37" s="108">
        <v>413</v>
      </c>
      <c r="I37" s="108">
        <v>79.42307692307692</v>
      </c>
      <c r="J37" s="108">
        <v>410</v>
      </c>
      <c r="K37" s="78">
        <f t="shared" si="1"/>
        <v>78.84615384615384</v>
      </c>
    </row>
    <row r="38" spans="2:11" s="48" customFormat="1" ht="19.149999999999999" hidden="1" customHeight="1" outlineLevel="2" x14ac:dyDescent="0.25">
      <c r="B38" s="111" t="s">
        <v>78</v>
      </c>
      <c r="C38" s="112">
        <v>5</v>
      </c>
      <c r="D38" s="108">
        <v>540</v>
      </c>
      <c r="E38" s="108">
        <f t="shared" si="6"/>
        <v>550</v>
      </c>
      <c r="F38" s="108">
        <v>540</v>
      </c>
      <c r="G38" s="108">
        <v>10</v>
      </c>
      <c r="H38" s="108">
        <v>166</v>
      </c>
      <c r="I38" s="108">
        <v>30.74074074074074</v>
      </c>
      <c r="J38" s="108">
        <v>146</v>
      </c>
      <c r="K38" s="78">
        <f t="shared" si="1"/>
        <v>27.037037037037038</v>
      </c>
    </row>
    <row r="39" spans="2:11" s="48" customFormat="1" ht="19.149999999999999" hidden="1" customHeight="1" outlineLevel="2" x14ac:dyDescent="0.25">
      <c r="B39" s="111" t="s">
        <v>78</v>
      </c>
      <c r="C39" s="112">
        <v>6</v>
      </c>
      <c r="D39" s="108">
        <v>477</v>
      </c>
      <c r="E39" s="108">
        <f t="shared" si="6"/>
        <v>486</v>
      </c>
      <c r="F39" s="108">
        <v>477</v>
      </c>
      <c r="G39" s="108">
        <v>9</v>
      </c>
      <c r="H39" s="108">
        <v>447</v>
      </c>
      <c r="I39" s="108">
        <v>93.710691823899367</v>
      </c>
      <c r="J39" s="108">
        <v>456</v>
      </c>
      <c r="K39" s="78">
        <f t="shared" si="1"/>
        <v>95.59748427672956</v>
      </c>
    </row>
    <row r="40" spans="2:11" s="48" customFormat="1" ht="19.149999999999999" hidden="1" customHeight="1" outlineLevel="2" x14ac:dyDescent="0.25">
      <c r="B40" s="111" t="s">
        <v>78</v>
      </c>
      <c r="C40" s="112">
        <v>7</v>
      </c>
      <c r="D40" s="108">
        <v>559</v>
      </c>
      <c r="E40" s="108">
        <f t="shared" si="6"/>
        <v>559</v>
      </c>
      <c r="F40" s="108">
        <v>559</v>
      </c>
      <c r="G40" s="108">
        <v>0</v>
      </c>
      <c r="H40" s="108">
        <v>353</v>
      </c>
      <c r="I40" s="108">
        <v>63.148479427549198</v>
      </c>
      <c r="J40" s="108">
        <v>353</v>
      </c>
      <c r="K40" s="78">
        <f t="shared" si="1"/>
        <v>63.148479427549198</v>
      </c>
    </row>
    <row r="41" spans="2:11" s="48" customFormat="1" ht="19.149999999999999" hidden="1" customHeight="1" outlineLevel="2" x14ac:dyDescent="0.25">
      <c r="B41" s="111" t="s">
        <v>78</v>
      </c>
      <c r="C41" s="112" t="s">
        <v>14</v>
      </c>
      <c r="D41" s="104"/>
      <c r="E41" s="108">
        <f t="shared" si="6"/>
        <v>2</v>
      </c>
      <c r="F41" s="104"/>
      <c r="G41" s="104">
        <v>2</v>
      </c>
      <c r="H41" s="104"/>
      <c r="I41" s="104"/>
      <c r="J41" s="104">
        <v>2</v>
      </c>
      <c r="K41" s="78"/>
    </row>
    <row r="42" spans="2:11" s="48" customFormat="1" ht="19.149999999999999" customHeight="1" outlineLevel="1" collapsed="1" x14ac:dyDescent="0.25">
      <c r="B42" s="113" t="s">
        <v>78</v>
      </c>
      <c r="C42" s="150"/>
      <c r="D42" s="242">
        <f>SUM(D34:D41)</f>
        <v>3761</v>
      </c>
      <c r="E42" s="242">
        <f t="shared" ref="E42:J42" si="10">SUM(E34:E41)</f>
        <v>3786</v>
      </c>
      <c r="F42" s="242">
        <f t="shared" si="10"/>
        <v>3761</v>
      </c>
      <c r="G42" s="242">
        <f t="shared" si="10"/>
        <v>25</v>
      </c>
      <c r="H42" s="242">
        <f t="shared" si="10"/>
        <v>2597</v>
      </c>
      <c r="I42" s="242">
        <f>SUM(I34:I41)/7</f>
        <v>69.529070791393877</v>
      </c>
      <c r="J42" s="242">
        <f t="shared" si="10"/>
        <v>2583</v>
      </c>
      <c r="K42" s="260">
        <f>SUM(K34:K41)/7</f>
        <v>69.135335652994328</v>
      </c>
    </row>
    <row r="43" spans="2:11" s="48" customFormat="1" ht="19.149999999999999" hidden="1" customHeight="1" outlineLevel="2" x14ac:dyDescent="0.25">
      <c r="B43" s="111" t="s">
        <v>79</v>
      </c>
      <c r="C43" s="112">
        <v>1</v>
      </c>
      <c r="D43" s="108">
        <v>504</v>
      </c>
      <c r="E43" s="108">
        <f>F43+G43</f>
        <v>522</v>
      </c>
      <c r="F43" s="108">
        <v>504</v>
      </c>
      <c r="G43" s="108">
        <v>18</v>
      </c>
      <c r="H43" s="108">
        <v>487</v>
      </c>
      <c r="I43" s="108">
        <f>H43/F43*100</f>
        <v>96.626984126984127</v>
      </c>
      <c r="J43" s="108">
        <v>487</v>
      </c>
      <c r="K43" s="78">
        <f t="shared" si="1"/>
        <v>96.626984126984127</v>
      </c>
    </row>
    <row r="44" spans="2:11" s="48" customFormat="1" ht="19.149999999999999" hidden="1" customHeight="1" outlineLevel="2" x14ac:dyDescent="0.25">
      <c r="B44" s="111" t="s">
        <v>79</v>
      </c>
      <c r="C44" s="112">
        <v>2</v>
      </c>
      <c r="D44" s="108">
        <v>446</v>
      </c>
      <c r="E44" s="108">
        <f t="shared" ref="E44:E45" si="11">F44+G44</f>
        <v>455</v>
      </c>
      <c r="F44" s="108">
        <v>446</v>
      </c>
      <c r="G44" s="108">
        <v>9</v>
      </c>
      <c r="H44" s="108">
        <v>446</v>
      </c>
      <c r="I44" s="108">
        <f>H44/F44*100</f>
        <v>100</v>
      </c>
      <c r="J44" s="108">
        <v>455</v>
      </c>
      <c r="K44" s="78">
        <f t="shared" si="1"/>
        <v>102.01793721973094</v>
      </c>
    </row>
    <row r="45" spans="2:11" s="48" customFormat="1" ht="19.149999999999999" hidden="1" customHeight="1" outlineLevel="2" x14ac:dyDescent="0.25">
      <c r="B45" s="111" t="s">
        <v>79</v>
      </c>
      <c r="C45" s="112" t="s">
        <v>14</v>
      </c>
      <c r="D45" s="104"/>
      <c r="E45" s="108">
        <f t="shared" si="11"/>
        <v>2</v>
      </c>
      <c r="F45" s="104"/>
      <c r="G45" s="104">
        <v>2</v>
      </c>
      <c r="H45" s="104"/>
      <c r="I45" s="104"/>
      <c r="J45" s="104">
        <v>2</v>
      </c>
      <c r="K45" s="78"/>
    </row>
    <row r="46" spans="2:11" s="48" customFormat="1" ht="19.149999999999999" customHeight="1" outlineLevel="1" collapsed="1" x14ac:dyDescent="0.25">
      <c r="B46" s="113" t="s">
        <v>79</v>
      </c>
      <c r="C46" s="150"/>
      <c r="D46" s="242">
        <f>SUM(D43:D45)</f>
        <v>950</v>
      </c>
      <c r="E46" s="242">
        <f t="shared" ref="E46:J46" si="12">SUM(E43:E45)</f>
        <v>979</v>
      </c>
      <c r="F46" s="242">
        <f t="shared" si="12"/>
        <v>950</v>
      </c>
      <c r="G46" s="242">
        <f t="shared" si="12"/>
        <v>29</v>
      </c>
      <c r="H46" s="242">
        <f t="shared" si="12"/>
        <v>933</v>
      </c>
      <c r="I46" s="242">
        <f>SUM(I43:I45)/2</f>
        <v>98.313492063492063</v>
      </c>
      <c r="J46" s="242">
        <f t="shared" si="12"/>
        <v>944</v>
      </c>
      <c r="K46" s="260">
        <f>SUM(K43:K45)/2</f>
        <v>99.32246067335754</v>
      </c>
    </row>
    <row r="47" spans="2:11" s="48" customFormat="1" ht="19.149999999999999" hidden="1" customHeight="1" outlineLevel="2" x14ac:dyDescent="0.25">
      <c r="B47" s="111" t="s">
        <v>80</v>
      </c>
      <c r="C47" s="112">
        <v>1</v>
      </c>
      <c r="D47" s="108">
        <v>437</v>
      </c>
      <c r="E47" s="108">
        <f>F47+G47</f>
        <v>452</v>
      </c>
      <c r="F47" s="108">
        <v>437</v>
      </c>
      <c r="G47" s="108">
        <v>15</v>
      </c>
      <c r="H47" s="108">
        <v>247</v>
      </c>
      <c r="I47" s="108">
        <f>H47/F47*100</f>
        <v>56.521739130434781</v>
      </c>
      <c r="J47" s="108">
        <v>250</v>
      </c>
      <c r="K47" s="78">
        <f t="shared" si="1"/>
        <v>57.208237986270028</v>
      </c>
    </row>
    <row r="48" spans="2:11" s="48" customFormat="1" ht="19.149999999999999" hidden="1" customHeight="1" outlineLevel="2" x14ac:dyDescent="0.25">
      <c r="B48" s="111" t="s">
        <v>80</v>
      </c>
      <c r="C48" s="112">
        <v>2</v>
      </c>
      <c r="D48" s="108">
        <v>460</v>
      </c>
      <c r="E48" s="108">
        <f t="shared" ref="E48:E59" si="13">F48+G48</f>
        <v>520</v>
      </c>
      <c r="F48" s="108">
        <v>460</v>
      </c>
      <c r="G48" s="108">
        <v>60</v>
      </c>
      <c r="H48" s="108">
        <v>304</v>
      </c>
      <c r="I48" s="108">
        <f>H48/F48*100</f>
        <v>66.086956521739125</v>
      </c>
      <c r="J48" s="108">
        <v>364</v>
      </c>
      <c r="K48" s="78">
        <f t="shared" si="1"/>
        <v>79.130434782608688</v>
      </c>
    </row>
    <row r="49" spans="2:11" s="48" customFormat="1" ht="19.149999999999999" hidden="1" customHeight="1" outlineLevel="2" x14ac:dyDescent="0.25">
      <c r="B49" s="111" t="s">
        <v>80</v>
      </c>
      <c r="C49" s="112">
        <v>3</v>
      </c>
      <c r="D49" s="108">
        <v>440</v>
      </c>
      <c r="E49" s="108">
        <f t="shared" si="13"/>
        <v>478</v>
      </c>
      <c r="F49" s="108">
        <v>440</v>
      </c>
      <c r="G49" s="108">
        <v>38</v>
      </c>
      <c r="H49" s="108">
        <v>372</v>
      </c>
      <c r="I49" s="108">
        <f t="shared" ref="I49:I59" si="14">H49/F49*100</f>
        <v>84.545454545454547</v>
      </c>
      <c r="J49" s="108">
        <v>410</v>
      </c>
      <c r="K49" s="78">
        <f t="shared" si="1"/>
        <v>93.181818181818173</v>
      </c>
    </row>
    <row r="50" spans="2:11" s="48" customFormat="1" ht="19.149999999999999" hidden="1" customHeight="1" outlineLevel="2" x14ac:dyDescent="0.25">
      <c r="B50" s="111" t="s">
        <v>80</v>
      </c>
      <c r="C50" s="112">
        <v>4</v>
      </c>
      <c r="D50" s="108">
        <v>486</v>
      </c>
      <c r="E50" s="108">
        <f t="shared" si="13"/>
        <v>495</v>
      </c>
      <c r="F50" s="108">
        <v>486</v>
      </c>
      <c r="G50" s="108">
        <v>9</v>
      </c>
      <c r="H50" s="108">
        <v>384</v>
      </c>
      <c r="I50" s="108">
        <f t="shared" si="14"/>
        <v>79.012345679012341</v>
      </c>
      <c r="J50" s="108">
        <v>383</v>
      </c>
      <c r="K50" s="78">
        <f t="shared" si="1"/>
        <v>78.806584362139915</v>
      </c>
    </row>
    <row r="51" spans="2:11" s="48" customFormat="1" ht="19.149999999999999" hidden="1" customHeight="1" outlineLevel="2" x14ac:dyDescent="0.25">
      <c r="B51" s="111" t="s">
        <v>80</v>
      </c>
      <c r="C51" s="112">
        <v>5</v>
      </c>
      <c r="D51" s="108">
        <v>488</v>
      </c>
      <c r="E51" s="108">
        <f t="shared" si="13"/>
        <v>499</v>
      </c>
      <c r="F51" s="108">
        <v>488</v>
      </c>
      <c r="G51" s="108">
        <v>11</v>
      </c>
      <c r="H51" s="108">
        <v>378</v>
      </c>
      <c r="I51" s="108">
        <f t="shared" si="14"/>
        <v>77.459016393442624</v>
      </c>
      <c r="J51" s="108">
        <v>377</v>
      </c>
      <c r="K51" s="78">
        <f t="shared" si="1"/>
        <v>77.254098360655746</v>
      </c>
    </row>
    <row r="52" spans="2:11" s="48" customFormat="1" ht="19.149999999999999" hidden="1" customHeight="1" outlineLevel="2" x14ac:dyDescent="0.25">
      <c r="B52" s="111" t="s">
        <v>80</v>
      </c>
      <c r="C52" s="112">
        <v>6</v>
      </c>
      <c r="D52" s="108">
        <v>495</v>
      </c>
      <c r="E52" s="108">
        <f t="shared" si="13"/>
        <v>504</v>
      </c>
      <c r="F52" s="108">
        <v>495</v>
      </c>
      <c r="G52" s="108">
        <v>9</v>
      </c>
      <c r="H52" s="108">
        <v>420</v>
      </c>
      <c r="I52" s="108">
        <f t="shared" si="14"/>
        <v>84.848484848484844</v>
      </c>
      <c r="J52" s="108">
        <v>429</v>
      </c>
      <c r="K52" s="78">
        <f t="shared" si="1"/>
        <v>86.666666666666671</v>
      </c>
    </row>
    <row r="53" spans="2:11" s="48" customFormat="1" ht="19.149999999999999" hidden="1" customHeight="1" outlineLevel="2" x14ac:dyDescent="0.25">
      <c r="B53" s="111" t="s">
        <v>80</v>
      </c>
      <c r="C53" s="112">
        <v>7</v>
      </c>
      <c r="D53" s="108">
        <v>510</v>
      </c>
      <c r="E53" s="108">
        <f t="shared" si="13"/>
        <v>520</v>
      </c>
      <c r="F53" s="108">
        <v>510</v>
      </c>
      <c r="G53" s="108">
        <v>10</v>
      </c>
      <c r="H53" s="108">
        <v>325</v>
      </c>
      <c r="I53" s="108">
        <f t="shared" si="14"/>
        <v>63.725490196078425</v>
      </c>
      <c r="J53" s="108">
        <v>290</v>
      </c>
      <c r="K53" s="78">
        <f t="shared" si="1"/>
        <v>56.862745098039213</v>
      </c>
    </row>
    <row r="54" spans="2:11" s="48" customFormat="1" ht="19.149999999999999" hidden="1" customHeight="1" outlineLevel="2" x14ac:dyDescent="0.25">
      <c r="B54" s="111" t="s">
        <v>80</v>
      </c>
      <c r="C54" s="112">
        <v>8</v>
      </c>
      <c r="D54" s="108">
        <v>505</v>
      </c>
      <c r="E54" s="108">
        <f t="shared" si="13"/>
        <v>516</v>
      </c>
      <c r="F54" s="108">
        <v>505</v>
      </c>
      <c r="G54" s="108">
        <v>11</v>
      </c>
      <c r="H54" s="108">
        <v>354</v>
      </c>
      <c r="I54" s="108">
        <f t="shared" si="14"/>
        <v>70.099009900990097</v>
      </c>
      <c r="J54" s="108">
        <v>365</v>
      </c>
      <c r="K54" s="78">
        <f t="shared" si="1"/>
        <v>72.277227722772281</v>
      </c>
    </row>
    <row r="55" spans="2:11" s="48" customFormat="1" ht="19.149999999999999" hidden="1" customHeight="1" outlineLevel="2" x14ac:dyDescent="0.25">
      <c r="B55" s="111" t="s">
        <v>80</v>
      </c>
      <c r="C55" s="112">
        <v>9</v>
      </c>
      <c r="D55" s="108">
        <v>525</v>
      </c>
      <c r="E55" s="108">
        <f t="shared" si="13"/>
        <v>525</v>
      </c>
      <c r="F55" s="108">
        <v>525</v>
      </c>
      <c r="G55" s="108">
        <v>0</v>
      </c>
      <c r="H55" s="108">
        <v>339</v>
      </c>
      <c r="I55" s="108">
        <f t="shared" si="14"/>
        <v>64.571428571428569</v>
      </c>
      <c r="J55" s="108">
        <v>339</v>
      </c>
      <c r="K55" s="78">
        <f t="shared" si="1"/>
        <v>64.571428571428569</v>
      </c>
    </row>
    <row r="56" spans="2:11" s="48" customFormat="1" ht="19.149999999999999" hidden="1" customHeight="1" outlineLevel="2" x14ac:dyDescent="0.25">
      <c r="B56" s="111" t="s">
        <v>80</v>
      </c>
      <c r="C56" s="112">
        <v>10</v>
      </c>
      <c r="D56" s="108">
        <v>487</v>
      </c>
      <c r="E56" s="108">
        <f t="shared" si="13"/>
        <v>497</v>
      </c>
      <c r="F56" s="108">
        <v>487</v>
      </c>
      <c r="G56" s="108">
        <v>10</v>
      </c>
      <c r="H56" s="108">
        <v>423</v>
      </c>
      <c r="I56" s="108">
        <f t="shared" si="14"/>
        <v>86.858316221765918</v>
      </c>
      <c r="J56" s="108">
        <v>433</v>
      </c>
      <c r="K56" s="78">
        <f t="shared" si="1"/>
        <v>88.911704312114992</v>
      </c>
    </row>
    <row r="57" spans="2:11" s="48" customFormat="1" ht="19.149999999999999" hidden="1" customHeight="1" outlineLevel="2" x14ac:dyDescent="0.25">
      <c r="B57" s="111" t="s">
        <v>80</v>
      </c>
      <c r="C57" s="112">
        <v>11</v>
      </c>
      <c r="D57" s="108">
        <v>439</v>
      </c>
      <c r="E57" s="108">
        <f t="shared" si="13"/>
        <v>444</v>
      </c>
      <c r="F57" s="108">
        <v>439</v>
      </c>
      <c r="G57" s="108">
        <v>5</v>
      </c>
      <c r="H57" s="108">
        <v>344</v>
      </c>
      <c r="I57" s="108">
        <f t="shared" si="14"/>
        <v>78.359908883826876</v>
      </c>
      <c r="J57" s="108">
        <v>349</v>
      </c>
      <c r="K57" s="78">
        <f t="shared" si="1"/>
        <v>79.498861047835987</v>
      </c>
    </row>
    <row r="58" spans="2:11" s="48" customFormat="1" ht="19.149999999999999" hidden="1" customHeight="1" outlineLevel="2" x14ac:dyDescent="0.25">
      <c r="B58" s="111" t="s">
        <v>80</v>
      </c>
      <c r="C58" s="112">
        <v>12</v>
      </c>
      <c r="D58" s="108">
        <v>523</v>
      </c>
      <c r="E58" s="108">
        <f t="shared" si="13"/>
        <v>523</v>
      </c>
      <c r="F58" s="108">
        <v>523</v>
      </c>
      <c r="G58" s="108">
        <v>0</v>
      </c>
      <c r="H58" s="108">
        <v>462</v>
      </c>
      <c r="I58" s="108">
        <f t="shared" si="14"/>
        <v>88.336520076481833</v>
      </c>
      <c r="J58" s="108">
        <v>462</v>
      </c>
      <c r="K58" s="78">
        <f t="shared" si="1"/>
        <v>88.336520076481833</v>
      </c>
    </row>
    <row r="59" spans="2:11" s="48" customFormat="1" ht="19.149999999999999" hidden="1" customHeight="1" outlineLevel="2" x14ac:dyDescent="0.25">
      <c r="B59" s="111" t="s">
        <v>80</v>
      </c>
      <c r="C59" s="112">
        <v>13</v>
      </c>
      <c r="D59" s="108">
        <v>508</v>
      </c>
      <c r="E59" s="108">
        <f t="shared" si="13"/>
        <v>518</v>
      </c>
      <c r="F59" s="108">
        <v>508</v>
      </c>
      <c r="G59" s="108">
        <v>10</v>
      </c>
      <c r="H59" s="108">
        <v>446</v>
      </c>
      <c r="I59" s="108">
        <f t="shared" si="14"/>
        <v>87.795275590551185</v>
      </c>
      <c r="J59" s="108">
        <v>421</v>
      </c>
      <c r="K59" s="78">
        <f t="shared" si="1"/>
        <v>82.874015748031496</v>
      </c>
    </row>
    <row r="60" spans="2:11" s="48" customFormat="1" ht="19.149999999999999" hidden="1" customHeight="1" outlineLevel="2" x14ac:dyDescent="0.25">
      <c r="B60" s="111" t="s">
        <v>80</v>
      </c>
      <c r="C60" s="112" t="s">
        <v>14</v>
      </c>
      <c r="D60" s="104"/>
      <c r="E60" s="108"/>
      <c r="F60" s="104"/>
      <c r="G60" s="104"/>
      <c r="H60" s="104"/>
      <c r="I60" s="104"/>
      <c r="J60" s="104"/>
      <c r="K60" s="78"/>
    </row>
    <row r="61" spans="2:11" s="48" customFormat="1" ht="19.149999999999999" customHeight="1" outlineLevel="1" collapsed="1" x14ac:dyDescent="0.25">
      <c r="B61" s="113" t="s">
        <v>80</v>
      </c>
      <c r="C61" s="150"/>
      <c r="D61" s="242">
        <f>SUM(D47:D60)</f>
        <v>6303</v>
      </c>
      <c r="E61" s="242">
        <f t="shared" ref="E61:J61" si="15">SUM(E47:E60)</f>
        <v>6491</v>
      </c>
      <c r="F61" s="242">
        <f t="shared" si="15"/>
        <v>6303</v>
      </c>
      <c r="G61" s="242">
        <f t="shared" si="15"/>
        <v>188</v>
      </c>
      <c r="H61" s="242">
        <f t="shared" si="15"/>
        <v>4798</v>
      </c>
      <c r="I61" s="242">
        <f>SUM(I47:I60)/13</f>
        <v>76.016918966130092</v>
      </c>
      <c r="J61" s="242">
        <f t="shared" si="15"/>
        <v>4872</v>
      </c>
      <c r="K61" s="260">
        <f>SUM(K47:K60)/13</f>
        <v>77.352334070527974</v>
      </c>
    </row>
    <row r="62" spans="2:11" s="48" customFormat="1" ht="19.149999999999999" hidden="1" customHeight="1" outlineLevel="2" x14ac:dyDescent="0.25">
      <c r="B62" s="111" t="s">
        <v>81</v>
      </c>
      <c r="C62" s="112">
        <v>1</v>
      </c>
      <c r="D62" s="108">
        <v>550</v>
      </c>
      <c r="E62" s="108">
        <f>F62+G62</f>
        <v>561</v>
      </c>
      <c r="F62" s="108">
        <v>550</v>
      </c>
      <c r="G62" s="108">
        <v>11</v>
      </c>
      <c r="H62" s="108">
        <v>499</v>
      </c>
      <c r="I62" s="108">
        <f>H62/F62*100</f>
        <v>90.72727272727272</v>
      </c>
      <c r="J62" s="108">
        <v>494</v>
      </c>
      <c r="K62" s="78">
        <f t="shared" si="1"/>
        <v>89.818181818181813</v>
      </c>
    </row>
    <row r="63" spans="2:11" s="48" customFormat="1" ht="19.149999999999999" hidden="1" customHeight="1" outlineLevel="2" x14ac:dyDescent="0.25">
      <c r="B63" s="111" t="s">
        <v>81</v>
      </c>
      <c r="C63" s="112">
        <v>2</v>
      </c>
      <c r="D63" s="108">
        <v>578</v>
      </c>
      <c r="E63" s="108">
        <f t="shared" ref="E63:E70" si="16">F63+G63</f>
        <v>590</v>
      </c>
      <c r="F63" s="108">
        <v>578</v>
      </c>
      <c r="G63" s="108">
        <v>12</v>
      </c>
      <c r="H63" s="108">
        <v>329</v>
      </c>
      <c r="I63" s="108">
        <f>H63/F63*100</f>
        <v>56.920415224913491</v>
      </c>
      <c r="J63" s="108">
        <v>341</v>
      </c>
      <c r="K63" s="78">
        <f t="shared" si="1"/>
        <v>58.996539792387551</v>
      </c>
    </row>
    <row r="64" spans="2:11" s="48" customFormat="1" ht="19.149999999999999" hidden="1" customHeight="1" outlineLevel="2" x14ac:dyDescent="0.25">
      <c r="B64" s="111" t="s">
        <v>81</v>
      </c>
      <c r="C64" s="112">
        <v>3</v>
      </c>
      <c r="D64" s="108">
        <v>525</v>
      </c>
      <c r="E64" s="108">
        <f t="shared" si="16"/>
        <v>546</v>
      </c>
      <c r="F64" s="108">
        <v>525</v>
      </c>
      <c r="G64" s="108">
        <v>21</v>
      </c>
      <c r="H64" s="108">
        <v>341</v>
      </c>
      <c r="I64" s="108">
        <f t="shared" ref="I64:I70" si="17">H64/F64*100</f>
        <v>64.952380952380949</v>
      </c>
      <c r="J64" s="108">
        <v>362</v>
      </c>
      <c r="K64" s="78">
        <f t="shared" si="1"/>
        <v>68.952380952380949</v>
      </c>
    </row>
    <row r="65" spans="2:11" s="48" customFormat="1" ht="19.149999999999999" hidden="1" customHeight="1" outlineLevel="2" x14ac:dyDescent="0.25">
      <c r="B65" s="111" t="s">
        <v>81</v>
      </c>
      <c r="C65" s="112">
        <v>4</v>
      </c>
      <c r="D65" s="108">
        <v>612</v>
      </c>
      <c r="E65" s="108">
        <f t="shared" si="16"/>
        <v>623</v>
      </c>
      <c r="F65" s="108">
        <v>612</v>
      </c>
      <c r="G65" s="108">
        <v>11</v>
      </c>
      <c r="H65" s="108">
        <v>409</v>
      </c>
      <c r="I65" s="108">
        <f t="shared" si="17"/>
        <v>66.830065359477118</v>
      </c>
      <c r="J65" s="108">
        <v>409</v>
      </c>
      <c r="K65" s="78">
        <f t="shared" si="1"/>
        <v>66.830065359477118</v>
      </c>
    </row>
    <row r="66" spans="2:11" s="48" customFormat="1" ht="19.149999999999999" hidden="1" customHeight="1" outlineLevel="2" x14ac:dyDescent="0.25">
      <c r="B66" s="111" t="s">
        <v>81</v>
      </c>
      <c r="C66" s="112">
        <v>5</v>
      </c>
      <c r="D66" s="108">
        <v>603</v>
      </c>
      <c r="E66" s="108">
        <f t="shared" si="16"/>
        <v>613</v>
      </c>
      <c r="F66" s="108">
        <v>603</v>
      </c>
      <c r="G66" s="108">
        <v>10</v>
      </c>
      <c r="H66" s="108">
        <v>425</v>
      </c>
      <c r="I66" s="108">
        <f t="shared" si="17"/>
        <v>70.48092868988391</v>
      </c>
      <c r="J66" s="108">
        <v>391</v>
      </c>
      <c r="K66" s="78">
        <f t="shared" si="1"/>
        <v>64.842454394693206</v>
      </c>
    </row>
    <row r="67" spans="2:11" s="48" customFormat="1" ht="19.149999999999999" hidden="1" customHeight="1" outlineLevel="2" x14ac:dyDescent="0.25">
      <c r="B67" s="111" t="s">
        <v>81</v>
      </c>
      <c r="C67" s="112">
        <v>6</v>
      </c>
      <c r="D67" s="108">
        <v>643</v>
      </c>
      <c r="E67" s="108">
        <f t="shared" si="16"/>
        <v>651</v>
      </c>
      <c r="F67" s="108">
        <v>643</v>
      </c>
      <c r="G67" s="108">
        <v>8</v>
      </c>
      <c r="H67" s="108">
        <v>379</v>
      </c>
      <c r="I67" s="108">
        <f t="shared" si="17"/>
        <v>58.942457231726287</v>
      </c>
      <c r="J67" s="108">
        <v>379</v>
      </c>
      <c r="K67" s="78">
        <f t="shared" si="1"/>
        <v>58.942457231726287</v>
      </c>
    </row>
    <row r="68" spans="2:11" s="48" customFormat="1" ht="19.149999999999999" hidden="1" customHeight="1" outlineLevel="2" x14ac:dyDescent="0.25">
      <c r="B68" s="111" t="s">
        <v>81</v>
      </c>
      <c r="C68" s="112">
        <v>7</v>
      </c>
      <c r="D68" s="108">
        <v>655</v>
      </c>
      <c r="E68" s="108">
        <f t="shared" si="16"/>
        <v>682</v>
      </c>
      <c r="F68" s="108">
        <v>655</v>
      </c>
      <c r="G68" s="108">
        <v>27</v>
      </c>
      <c r="H68" s="108">
        <v>558</v>
      </c>
      <c r="I68" s="108">
        <f t="shared" si="17"/>
        <v>85.190839694656489</v>
      </c>
      <c r="J68" s="108">
        <v>585</v>
      </c>
      <c r="K68" s="78">
        <f t="shared" si="1"/>
        <v>89.312977099236647</v>
      </c>
    </row>
    <row r="69" spans="2:11" s="48" customFormat="1" ht="19.149999999999999" hidden="1" customHeight="1" outlineLevel="2" x14ac:dyDescent="0.25">
      <c r="B69" s="111" t="s">
        <v>81</v>
      </c>
      <c r="C69" s="112">
        <v>8</v>
      </c>
      <c r="D69" s="108">
        <v>600</v>
      </c>
      <c r="E69" s="108">
        <f t="shared" si="16"/>
        <v>612</v>
      </c>
      <c r="F69" s="108">
        <v>600</v>
      </c>
      <c r="G69" s="108">
        <v>12</v>
      </c>
      <c r="H69" s="108">
        <v>457</v>
      </c>
      <c r="I69" s="108">
        <f t="shared" si="17"/>
        <v>76.166666666666671</v>
      </c>
      <c r="J69" s="108">
        <v>469</v>
      </c>
      <c r="K69" s="78">
        <f t="shared" si="1"/>
        <v>78.166666666666657</v>
      </c>
    </row>
    <row r="70" spans="2:11" s="48" customFormat="1" ht="19.149999999999999" hidden="1" customHeight="1" outlineLevel="2" x14ac:dyDescent="0.25">
      <c r="B70" s="111" t="s">
        <v>81</v>
      </c>
      <c r="C70" s="112">
        <v>9</v>
      </c>
      <c r="D70" s="108">
        <v>531</v>
      </c>
      <c r="E70" s="108">
        <f t="shared" si="16"/>
        <v>540</v>
      </c>
      <c r="F70" s="108">
        <v>531</v>
      </c>
      <c r="G70" s="108">
        <v>9</v>
      </c>
      <c r="H70" s="108">
        <v>159</v>
      </c>
      <c r="I70" s="108">
        <f t="shared" si="17"/>
        <v>29.943502824858758</v>
      </c>
      <c r="J70" s="108">
        <v>159</v>
      </c>
      <c r="K70" s="78">
        <f t="shared" si="1"/>
        <v>29.943502824858758</v>
      </c>
    </row>
    <row r="71" spans="2:11" s="48" customFormat="1" ht="19.149999999999999" hidden="1" customHeight="1" outlineLevel="2" x14ac:dyDescent="0.25">
      <c r="B71" s="111" t="s">
        <v>81</v>
      </c>
      <c r="C71" s="112" t="s">
        <v>14</v>
      </c>
      <c r="D71" s="104"/>
      <c r="E71" s="108"/>
      <c r="F71" s="104"/>
      <c r="G71" s="104"/>
      <c r="H71" s="104"/>
      <c r="I71" s="104"/>
      <c r="J71" s="104"/>
      <c r="K71" s="78"/>
    </row>
    <row r="72" spans="2:11" s="48" customFormat="1" ht="19.149999999999999" customHeight="1" outlineLevel="1" collapsed="1" x14ac:dyDescent="0.25">
      <c r="B72" s="113" t="s">
        <v>81</v>
      </c>
      <c r="C72" s="150"/>
      <c r="D72" s="242">
        <f>SUM(D62:D71)</f>
        <v>5297</v>
      </c>
      <c r="E72" s="242">
        <f t="shared" ref="E72:J72" si="18">SUM(E62:E71)</f>
        <v>5418</v>
      </c>
      <c r="F72" s="242">
        <f t="shared" si="18"/>
        <v>5297</v>
      </c>
      <c r="G72" s="242">
        <f t="shared" si="18"/>
        <v>121</v>
      </c>
      <c r="H72" s="242">
        <f t="shared" si="18"/>
        <v>3556</v>
      </c>
      <c r="I72" s="242">
        <f>SUM(I62:I71)/9</f>
        <v>66.683836596870705</v>
      </c>
      <c r="J72" s="242">
        <f t="shared" si="18"/>
        <v>3589</v>
      </c>
      <c r="K72" s="260">
        <f>SUM(K62:K71)/9</f>
        <v>67.311691793289882</v>
      </c>
    </row>
    <row r="73" spans="2:11" s="48" customFormat="1" ht="19.149999999999999" hidden="1" customHeight="1" outlineLevel="2" x14ac:dyDescent="0.25">
      <c r="B73" s="111" t="s">
        <v>82</v>
      </c>
      <c r="C73" s="112">
        <v>1</v>
      </c>
      <c r="D73" s="108">
        <v>526</v>
      </c>
      <c r="E73" s="108">
        <f>F73+G73</f>
        <v>537</v>
      </c>
      <c r="F73" s="108">
        <v>526</v>
      </c>
      <c r="G73" s="108">
        <v>11</v>
      </c>
      <c r="H73" s="108">
        <v>493</v>
      </c>
      <c r="I73" s="108">
        <f>H73/F73*100</f>
        <v>93.726235741444867</v>
      </c>
      <c r="J73" s="108">
        <v>493</v>
      </c>
      <c r="K73" s="78">
        <f t="shared" si="1"/>
        <v>93.726235741444867</v>
      </c>
    </row>
    <row r="74" spans="2:11" s="48" customFormat="1" ht="19.149999999999999" hidden="1" customHeight="1" outlineLevel="2" x14ac:dyDescent="0.25">
      <c r="B74" s="111" t="s">
        <v>82</v>
      </c>
      <c r="C74" s="112">
        <v>2</v>
      </c>
      <c r="D74" s="108">
        <v>675</v>
      </c>
      <c r="E74" s="108">
        <f t="shared" ref="E74:E97" si="19">F74+G74</f>
        <v>693</v>
      </c>
      <c r="F74" s="108">
        <v>675</v>
      </c>
      <c r="G74" s="108">
        <v>18</v>
      </c>
      <c r="H74" s="108">
        <v>595</v>
      </c>
      <c r="I74" s="108">
        <f>H74/F74*100</f>
        <v>88.148148148148152</v>
      </c>
      <c r="J74" s="108">
        <v>595</v>
      </c>
      <c r="K74" s="78">
        <f t="shared" si="1"/>
        <v>88.148148148148152</v>
      </c>
    </row>
    <row r="75" spans="2:11" s="48" customFormat="1" ht="19.149999999999999" hidden="1" customHeight="1" outlineLevel="2" x14ac:dyDescent="0.25">
      <c r="B75" s="111" t="s">
        <v>82</v>
      </c>
      <c r="C75" s="112">
        <v>3</v>
      </c>
      <c r="D75" s="108">
        <v>689</v>
      </c>
      <c r="E75" s="108">
        <f t="shared" si="19"/>
        <v>689</v>
      </c>
      <c r="F75" s="108">
        <v>689</v>
      </c>
      <c r="G75" s="108">
        <v>0</v>
      </c>
      <c r="H75" s="108">
        <v>644</v>
      </c>
      <c r="I75" s="108">
        <f t="shared" ref="I75:I96" si="20">H75/F75*100</f>
        <v>93.468795355587815</v>
      </c>
      <c r="J75" s="108">
        <v>643</v>
      </c>
      <c r="K75" s="78">
        <f t="shared" si="1"/>
        <v>93.323657474600878</v>
      </c>
    </row>
    <row r="76" spans="2:11" s="48" customFormat="1" ht="19.149999999999999" hidden="1" customHeight="1" outlineLevel="2" x14ac:dyDescent="0.25">
      <c r="B76" s="111" t="s">
        <v>82</v>
      </c>
      <c r="C76" s="112">
        <v>4</v>
      </c>
      <c r="D76" s="108">
        <v>463</v>
      </c>
      <c r="E76" s="108">
        <f t="shared" si="19"/>
        <v>467</v>
      </c>
      <c r="F76" s="108">
        <v>463</v>
      </c>
      <c r="G76" s="108">
        <v>4</v>
      </c>
      <c r="H76" s="108">
        <v>440</v>
      </c>
      <c r="I76" s="108">
        <f t="shared" si="20"/>
        <v>95.032397408207345</v>
      </c>
      <c r="J76" s="108">
        <v>444</v>
      </c>
      <c r="K76" s="78">
        <f t="shared" ref="K76:K139" si="21">(J76/D76)*100</f>
        <v>95.896328293736502</v>
      </c>
    </row>
    <row r="77" spans="2:11" s="48" customFormat="1" ht="19.149999999999999" hidden="1" customHeight="1" outlineLevel="2" x14ac:dyDescent="0.25">
      <c r="B77" s="111" t="s">
        <v>82</v>
      </c>
      <c r="C77" s="112">
        <v>5</v>
      </c>
      <c r="D77" s="108">
        <v>446</v>
      </c>
      <c r="E77" s="108">
        <f t="shared" si="19"/>
        <v>457</v>
      </c>
      <c r="F77" s="108">
        <v>446</v>
      </c>
      <c r="G77" s="108">
        <v>11</v>
      </c>
      <c r="H77" s="108">
        <v>430</v>
      </c>
      <c r="I77" s="108">
        <f t="shared" si="20"/>
        <v>96.412556053811656</v>
      </c>
      <c r="J77" s="108">
        <v>441</v>
      </c>
      <c r="K77" s="78">
        <f t="shared" si="21"/>
        <v>98.878923766816143</v>
      </c>
    </row>
    <row r="78" spans="2:11" s="48" customFormat="1" ht="19.149999999999999" hidden="1" customHeight="1" outlineLevel="2" x14ac:dyDescent="0.25">
      <c r="B78" s="111" t="s">
        <v>82</v>
      </c>
      <c r="C78" s="112">
        <v>6</v>
      </c>
      <c r="D78" s="108">
        <v>555</v>
      </c>
      <c r="E78" s="108">
        <f t="shared" si="19"/>
        <v>560</v>
      </c>
      <c r="F78" s="108">
        <v>555</v>
      </c>
      <c r="G78" s="108">
        <v>5</v>
      </c>
      <c r="H78" s="108">
        <v>535</v>
      </c>
      <c r="I78" s="108">
        <f t="shared" si="20"/>
        <v>96.396396396396398</v>
      </c>
      <c r="J78" s="108">
        <v>540</v>
      </c>
      <c r="K78" s="78">
        <f t="shared" si="21"/>
        <v>97.297297297297305</v>
      </c>
    </row>
    <row r="79" spans="2:11" s="48" customFormat="1" ht="19.149999999999999" hidden="1" customHeight="1" outlineLevel="2" x14ac:dyDescent="0.25">
      <c r="B79" s="111" t="s">
        <v>82</v>
      </c>
      <c r="C79" s="112">
        <v>7</v>
      </c>
      <c r="D79" s="108">
        <v>636</v>
      </c>
      <c r="E79" s="108">
        <f t="shared" si="19"/>
        <v>652</v>
      </c>
      <c r="F79" s="108">
        <v>636</v>
      </c>
      <c r="G79" s="108">
        <v>16</v>
      </c>
      <c r="H79" s="108">
        <v>584</v>
      </c>
      <c r="I79" s="108">
        <f t="shared" si="20"/>
        <v>91.823899371069189</v>
      </c>
      <c r="J79" s="108">
        <v>600</v>
      </c>
      <c r="K79" s="78">
        <f t="shared" si="21"/>
        <v>94.339622641509436</v>
      </c>
    </row>
    <row r="80" spans="2:11" s="48" customFormat="1" ht="19.149999999999999" hidden="1" customHeight="1" outlineLevel="2" x14ac:dyDescent="0.25">
      <c r="B80" s="111" t="s">
        <v>82</v>
      </c>
      <c r="C80" s="112">
        <v>8</v>
      </c>
      <c r="D80" s="108">
        <v>481</v>
      </c>
      <c r="E80" s="108">
        <f t="shared" si="19"/>
        <v>494</v>
      </c>
      <c r="F80" s="108">
        <v>481</v>
      </c>
      <c r="G80" s="108">
        <v>13</v>
      </c>
      <c r="H80" s="108">
        <v>383</v>
      </c>
      <c r="I80" s="108">
        <f t="shared" si="20"/>
        <v>79.625779625779629</v>
      </c>
      <c r="J80" s="108">
        <v>383</v>
      </c>
      <c r="K80" s="78">
        <f t="shared" si="21"/>
        <v>79.625779625779629</v>
      </c>
    </row>
    <row r="81" spans="2:11" s="48" customFormat="1" ht="19.149999999999999" hidden="1" customHeight="1" outlineLevel="2" x14ac:dyDescent="0.25">
      <c r="B81" s="111" t="s">
        <v>82</v>
      </c>
      <c r="C81" s="112">
        <v>9</v>
      </c>
      <c r="D81" s="108">
        <v>474</v>
      </c>
      <c r="E81" s="108">
        <f t="shared" si="19"/>
        <v>482</v>
      </c>
      <c r="F81" s="108">
        <v>474</v>
      </c>
      <c r="G81" s="108">
        <v>8</v>
      </c>
      <c r="H81" s="108">
        <v>435</v>
      </c>
      <c r="I81" s="108">
        <f t="shared" si="20"/>
        <v>91.77215189873418</v>
      </c>
      <c r="J81" s="108">
        <v>443</v>
      </c>
      <c r="K81" s="78">
        <f t="shared" si="21"/>
        <v>93.459915611814353</v>
      </c>
    </row>
    <row r="82" spans="2:11" s="48" customFormat="1" ht="19.149999999999999" hidden="1" customHeight="1" outlineLevel="2" x14ac:dyDescent="0.25">
      <c r="B82" s="111" t="s">
        <v>82</v>
      </c>
      <c r="C82" s="112">
        <v>10</v>
      </c>
      <c r="D82" s="108">
        <v>555</v>
      </c>
      <c r="E82" s="108">
        <f t="shared" si="19"/>
        <v>579</v>
      </c>
      <c r="F82" s="108">
        <v>555</v>
      </c>
      <c r="G82" s="108">
        <v>24</v>
      </c>
      <c r="H82" s="108">
        <v>539</v>
      </c>
      <c r="I82" s="108">
        <f t="shared" si="20"/>
        <v>97.117117117117118</v>
      </c>
      <c r="J82" s="108">
        <v>563</v>
      </c>
      <c r="K82" s="78">
        <f t="shared" si="21"/>
        <v>101.44144144144146</v>
      </c>
    </row>
    <row r="83" spans="2:11" s="48" customFormat="1" ht="19.149999999999999" hidden="1" customHeight="1" outlineLevel="2" x14ac:dyDescent="0.25">
      <c r="B83" s="111" t="s">
        <v>82</v>
      </c>
      <c r="C83" s="112">
        <v>11</v>
      </c>
      <c r="D83" s="108">
        <v>529</v>
      </c>
      <c r="E83" s="108">
        <f t="shared" si="19"/>
        <v>549</v>
      </c>
      <c r="F83" s="108">
        <v>529</v>
      </c>
      <c r="G83" s="108">
        <v>20</v>
      </c>
      <c r="H83" s="108">
        <v>529</v>
      </c>
      <c r="I83" s="108">
        <f t="shared" si="20"/>
        <v>100</v>
      </c>
      <c r="J83" s="108">
        <v>529</v>
      </c>
      <c r="K83" s="78">
        <f t="shared" si="21"/>
        <v>100</v>
      </c>
    </row>
    <row r="84" spans="2:11" s="48" customFormat="1" ht="19.149999999999999" hidden="1" customHeight="1" outlineLevel="2" x14ac:dyDescent="0.25">
      <c r="B84" s="111" t="s">
        <v>82</v>
      </c>
      <c r="C84" s="112">
        <v>12</v>
      </c>
      <c r="D84" s="108">
        <v>520</v>
      </c>
      <c r="E84" s="108">
        <f t="shared" si="19"/>
        <v>534</v>
      </c>
      <c r="F84" s="108">
        <v>520</v>
      </c>
      <c r="G84" s="108">
        <v>14</v>
      </c>
      <c r="H84" s="108">
        <v>492</v>
      </c>
      <c r="I84" s="108">
        <f t="shared" si="20"/>
        <v>94.615384615384613</v>
      </c>
      <c r="J84" s="108">
        <v>506</v>
      </c>
      <c r="K84" s="78">
        <f t="shared" si="21"/>
        <v>97.307692307692307</v>
      </c>
    </row>
    <row r="85" spans="2:11" s="48" customFormat="1" ht="19.149999999999999" hidden="1" customHeight="1" outlineLevel="2" x14ac:dyDescent="0.25">
      <c r="B85" s="111" t="s">
        <v>82</v>
      </c>
      <c r="C85" s="112">
        <v>13</v>
      </c>
      <c r="D85" s="108">
        <v>627</v>
      </c>
      <c r="E85" s="108">
        <f t="shared" si="19"/>
        <v>627</v>
      </c>
      <c r="F85" s="108">
        <v>627</v>
      </c>
      <c r="G85" s="108">
        <v>0</v>
      </c>
      <c r="H85" s="108">
        <v>575</v>
      </c>
      <c r="I85" s="108">
        <f t="shared" si="20"/>
        <v>91.706539074960119</v>
      </c>
      <c r="J85" s="108">
        <v>575</v>
      </c>
      <c r="K85" s="78">
        <f t="shared" si="21"/>
        <v>91.706539074960119</v>
      </c>
    </row>
    <row r="86" spans="2:11" s="48" customFormat="1" ht="19.149999999999999" hidden="1" customHeight="1" outlineLevel="2" x14ac:dyDescent="0.25">
      <c r="B86" s="111" t="s">
        <v>82</v>
      </c>
      <c r="C86" s="112">
        <v>14</v>
      </c>
      <c r="D86" s="108">
        <v>459</v>
      </c>
      <c r="E86" s="108">
        <f t="shared" si="19"/>
        <v>469</v>
      </c>
      <c r="F86" s="108">
        <v>459</v>
      </c>
      <c r="G86" s="108">
        <v>10</v>
      </c>
      <c r="H86" s="108">
        <v>456</v>
      </c>
      <c r="I86" s="108">
        <f t="shared" si="20"/>
        <v>99.346405228758172</v>
      </c>
      <c r="J86" s="108">
        <v>466</v>
      </c>
      <c r="K86" s="78">
        <f t="shared" si="21"/>
        <v>101.52505446623094</v>
      </c>
    </row>
    <row r="87" spans="2:11" s="48" customFormat="1" ht="19.149999999999999" hidden="1" customHeight="1" outlineLevel="2" x14ac:dyDescent="0.25">
      <c r="B87" s="111" t="s">
        <v>82</v>
      </c>
      <c r="C87" s="112">
        <v>15</v>
      </c>
      <c r="D87" s="108">
        <v>617</v>
      </c>
      <c r="E87" s="108">
        <f t="shared" si="19"/>
        <v>631</v>
      </c>
      <c r="F87" s="108">
        <v>617</v>
      </c>
      <c r="G87" s="108">
        <v>14</v>
      </c>
      <c r="H87" s="108">
        <v>588</v>
      </c>
      <c r="I87" s="108">
        <f t="shared" si="20"/>
        <v>95.299837925445701</v>
      </c>
      <c r="J87" s="108">
        <v>602</v>
      </c>
      <c r="K87" s="78">
        <f t="shared" si="21"/>
        <v>97.568881685575363</v>
      </c>
    </row>
    <row r="88" spans="2:11" s="48" customFormat="1" ht="19.149999999999999" hidden="1" customHeight="1" outlineLevel="2" x14ac:dyDescent="0.25">
      <c r="B88" s="111" t="s">
        <v>82</v>
      </c>
      <c r="C88" s="112">
        <v>16</v>
      </c>
      <c r="D88" s="108">
        <v>559</v>
      </c>
      <c r="E88" s="108">
        <f t="shared" si="19"/>
        <v>575</v>
      </c>
      <c r="F88" s="108">
        <v>559</v>
      </c>
      <c r="G88" s="108">
        <v>16</v>
      </c>
      <c r="H88" s="108">
        <v>544</v>
      </c>
      <c r="I88" s="108">
        <f t="shared" si="20"/>
        <v>97.31663685152057</v>
      </c>
      <c r="J88" s="108">
        <v>560</v>
      </c>
      <c r="K88" s="78">
        <f t="shared" si="21"/>
        <v>100.17889087656529</v>
      </c>
    </row>
    <row r="89" spans="2:11" s="48" customFormat="1" ht="19.149999999999999" hidden="1" customHeight="1" outlineLevel="2" x14ac:dyDescent="0.25">
      <c r="B89" s="111" t="s">
        <v>82</v>
      </c>
      <c r="C89" s="112">
        <v>17</v>
      </c>
      <c r="D89" s="108">
        <v>515</v>
      </c>
      <c r="E89" s="108">
        <f t="shared" si="19"/>
        <v>527</v>
      </c>
      <c r="F89" s="108">
        <v>515</v>
      </c>
      <c r="G89" s="108">
        <v>12</v>
      </c>
      <c r="H89" s="108">
        <v>440</v>
      </c>
      <c r="I89" s="108">
        <f t="shared" si="20"/>
        <v>85.436893203883486</v>
      </c>
      <c r="J89" s="108">
        <v>434</v>
      </c>
      <c r="K89" s="78">
        <f t="shared" si="21"/>
        <v>84.271844660194176</v>
      </c>
    </row>
    <row r="90" spans="2:11" s="48" customFormat="1" ht="19.149999999999999" hidden="1" customHeight="1" outlineLevel="2" x14ac:dyDescent="0.25">
      <c r="B90" s="111" t="s">
        <v>82</v>
      </c>
      <c r="C90" s="112">
        <v>18</v>
      </c>
      <c r="D90" s="108">
        <v>561</v>
      </c>
      <c r="E90" s="108">
        <f t="shared" si="19"/>
        <v>561</v>
      </c>
      <c r="F90" s="108">
        <v>561</v>
      </c>
      <c r="G90" s="108">
        <v>0</v>
      </c>
      <c r="H90" s="108">
        <v>453</v>
      </c>
      <c r="I90" s="108">
        <f t="shared" si="20"/>
        <v>80.748663101604279</v>
      </c>
      <c r="J90" s="108">
        <v>453</v>
      </c>
      <c r="K90" s="78">
        <f t="shared" si="21"/>
        <v>80.748663101604279</v>
      </c>
    </row>
    <row r="91" spans="2:11" s="48" customFormat="1" ht="19.149999999999999" hidden="1" customHeight="1" outlineLevel="2" x14ac:dyDescent="0.25">
      <c r="B91" s="111" t="s">
        <v>82</v>
      </c>
      <c r="C91" s="112">
        <v>19</v>
      </c>
      <c r="D91" s="108">
        <v>513</v>
      </c>
      <c r="E91" s="108">
        <f t="shared" si="19"/>
        <v>525</v>
      </c>
      <c r="F91" s="108">
        <v>513</v>
      </c>
      <c r="G91" s="108">
        <v>12</v>
      </c>
      <c r="H91" s="108">
        <v>473</v>
      </c>
      <c r="I91" s="108">
        <f t="shared" si="20"/>
        <v>92.202729044834314</v>
      </c>
      <c r="J91" s="108"/>
      <c r="K91" s="78">
        <f t="shared" si="21"/>
        <v>0</v>
      </c>
    </row>
    <row r="92" spans="2:11" s="48" customFormat="1" ht="19.149999999999999" hidden="1" customHeight="1" outlineLevel="2" x14ac:dyDescent="0.25">
      <c r="B92" s="111" t="s">
        <v>82</v>
      </c>
      <c r="C92" s="112">
        <v>20</v>
      </c>
      <c r="D92" s="108">
        <v>473</v>
      </c>
      <c r="E92" s="108">
        <f t="shared" si="19"/>
        <v>473</v>
      </c>
      <c r="F92" s="108">
        <v>473</v>
      </c>
      <c r="G92" s="108">
        <v>0</v>
      </c>
      <c r="H92" s="108">
        <v>448</v>
      </c>
      <c r="I92" s="108">
        <f t="shared" si="20"/>
        <v>94.714587737843544</v>
      </c>
      <c r="J92" s="108">
        <v>448</v>
      </c>
      <c r="K92" s="78">
        <f t="shared" si="21"/>
        <v>94.714587737843544</v>
      </c>
    </row>
    <row r="93" spans="2:11" s="48" customFormat="1" ht="19.149999999999999" hidden="1" customHeight="1" outlineLevel="2" x14ac:dyDescent="0.25">
      <c r="B93" s="111" t="s">
        <v>82</v>
      </c>
      <c r="C93" s="112">
        <v>21</v>
      </c>
      <c r="D93" s="108">
        <v>483</v>
      </c>
      <c r="E93" s="108">
        <f t="shared" si="19"/>
        <v>494</v>
      </c>
      <c r="F93" s="108">
        <v>483</v>
      </c>
      <c r="G93" s="108">
        <v>11</v>
      </c>
      <c r="H93" s="108">
        <v>444</v>
      </c>
      <c r="I93" s="108">
        <f t="shared" si="20"/>
        <v>91.925465838509311</v>
      </c>
      <c r="J93" s="108">
        <v>415</v>
      </c>
      <c r="K93" s="78">
        <f t="shared" si="21"/>
        <v>85.921325051759837</v>
      </c>
    </row>
    <row r="94" spans="2:11" s="48" customFormat="1" ht="19.149999999999999" hidden="1" customHeight="1" outlineLevel="2" x14ac:dyDescent="0.25">
      <c r="B94" s="111" t="s">
        <v>82</v>
      </c>
      <c r="C94" s="112">
        <v>22</v>
      </c>
      <c r="D94" s="108">
        <v>443</v>
      </c>
      <c r="E94" s="108">
        <f t="shared" si="19"/>
        <v>443</v>
      </c>
      <c r="F94" s="108">
        <v>443</v>
      </c>
      <c r="G94" s="108">
        <v>0</v>
      </c>
      <c r="H94" s="108">
        <v>443</v>
      </c>
      <c r="I94" s="108">
        <f t="shared" si="20"/>
        <v>100</v>
      </c>
      <c r="J94" s="108">
        <v>443</v>
      </c>
      <c r="K94" s="78">
        <f t="shared" si="21"/>
        <v>100</v>
      </c>
    </row>
    <row r="95" spans="2:11" s="48" customFormat="1" ht="19.149999999999999" hidden="1" customHeight="1" outlineLevel="2" x14ac:dyDescent="0.25">
      <c r="B95" s="111" t="s">
        <v>82</v>
      </c>
      <c r="C95" s="112">
        <v>23</v>
      </c>
      <c r="D95" s="108">
        <v>602</v>
      </c>
      <c r="E95" s="108">
        <f t="shared" si="19"/>
        <v>613</v>
      </c>
      <c r="F95" s="108">
        <v>602</v>
      </c>
      <c r="G95" s="108">
        <v>11</v>
      </c>
      <c r="H95" s="108">
        <v>557</v>
      </c>
      <c r="I95" s="108">
        <f t="shared" si="20"/>
        <v>92.524916943521589</v>
      </c>
      <c r="J95" s="108">
        <v>568</v>
      </c>
      <c r="K95" s="78">
        <f t="shared" si="21"/>
        <v>94.352159468438529</v>
      </c>
    </row>
    <row r="96" spans="2:11" s="48" customFormat="1" ht="19.149999999999999" hidden="1" customHeight="1" outlineLevel="2" x14ac:dyDescent="0.25">
      <c r="B96" s="111" t="s">
        <v>82</v>
      </c>
      <c r="C96" s="112">
        <v>24</v>
      </c>
      <c r="D96" s="108">
        <v>575</v>
      </c>
      <c r="E96" s="108">
        <f t="shared" si="19"/>
        <v>590</v>
      </c>
      <c r="F96" s="108">
        <v>575</v>
      </c>
      <c r="G96" s="108">
        <v>15</v>
      </c>
      <c r="H96" s="108">
        <v>552</v>
      </c>
      <c r="I96" s="108">
        <f t="shared" si="20"/>
        <v>96</v>
      </c>
      <c r="J96" s="108">
        <v>567</v>
      </c>
      <c r="K96" s="78">
        <f t="shared" si="21"/>
        <v>98.608695652173921</v>
      </c>
    </row>
    <row r="97" spans="2:11" s="48" customFormat="1" ht="19.149999999999999" hidden="1" customHeight="1" outlineLevel="2" x14ac:dyDescent="0.25">
      <c r="B97" s="111" t="s">
        <v>82</v>
      </c>
      <c r="C97" s="112" t="s">
        <v>14</v>
      </c>
      <c r="D97" s="104"/>
      <c r="E97" s="108">
        <f t="shared" si="19"/>
        <v>51</v>
      </c>
      <c r="F97" s="104"/>
      <c r="G97" s="104">
        <v>51</v>
      </c>
      <c r="H97" s="104"/>
      <c r="I97" s="104"/>
      <c r="J97" s="104">
        <v>51</v>
      </c>
      <c r="K97" s="78"/>
    </row>
    <row r="98" spans="2:11" s="48" customFormat="1" ht="19.149999999999999" customHeight="1" outlineLevel="1" collapsed="1" x14ac:dyDescent="0.25">
      <c r="B98" s="113" t="s">
        <v>82</v>
      </c>
      <c r="C98" s="150"/>
      <c r="D98" s="242">
        <f>SUM(D73:D97)</f>
        <v>12976</v>
      </c>
      <c r="E98" s="242">
        <f t="shared" ref="E98:J98" si="22">SUM(E73:E97)</f>
        <v>13272</v>
      </c>
      <c r="F98" s="242">
        <f t="shared" si="22"/>
        <v>12976</v>
      </c>
      <c r="G98" s="242">
        <f t="shared" si="22"/>
        <v>296</v>
      </c>
      <c r="H98" s="242">
        <f t="shared" si="22"/>
        <v>12072</v>
      </c>
      <c r="I98" s="242">
        <f>SUM(I73:I97)/24</f>
        <v>93.140064028440079</v>
      </c>
      <c r="J98" s="242">
        <f t="shared" si="22"/>
        <v>11762</v>
      </c>
      <c r="K98" s="260">
        <f>SUM(K73:K97)/24</f>
        <v>90.126736838567808</v>
      </c>
    </row>
    <row r="99" spans="2:11" s="48" customFormat="1" ht="19.149999999999999" hidden="1" customHeight="1" outlineLevel="2" x14ac:dyDescent="0.25">
      <c r="B99" s="111" t="s">
        <v>83</v>
      </c>
      <c r="C99" s="112">
        <v>1</v>
      </c>
      <c r="D99" s="108">
        <v>657</v>
      </c>
      <c r="E99" s="108">
        <f>F99+G99</f>
        <v>672</v>
      </c>
      <c r="F99" s="108">
        <v>657</v>
      </c>
      <c r="G99" s="108">
        <v>15</v>
      </c>
      <c r="H99" s="108">
        <v>587</v>
      </c>
      <c r="I99" s="108">
        <f>H99/F99*100</f>
        <v>89.345509893455102</v>
      </c>
      <c r="J99" s="108">
        <v>602</v>
      </c>
      <c r="K99" s="78">
        <f t="shared" si="21"/>
        <v>91.628614916286139</v>
      </c>
    </row>
    <row r="100" spans="2:11" s="48" customFormat="1" ht="19.149999999999999" hidden="1" customHeight="1" outlineLevel="2" x14ac:dyDescent="0.25">
      <c r="B100" s="111" t="s">
        <v>83</v>
      </c>
      <c r="C100" s="112">
        <v>2</v>
      </c>
      <c r="D100" s="108">
        <v>630</v>
      </c>
      <c r="E100" s="108">
        <f t="shared" ref="E100:E102" si="23">F100+G100</f>
        <v>632</v>
      </c>
      <c r="F100" s="108">
        <v>630</v>
      </c>
      <c r="G100" s="108">
        <v>2</v>
      </c>
      <c r="H100" s="108">
        <v>522</v>
      </c>
      <c r="I100" s="108">
        <f>H100/F100*100</f>
        <v>82.857142857142861</v>
      </c>
      <c r="J100" s="108">
        <v>524</v>
      </c>
      <c r="K100" s="78">
        <f t="shared" si="21"/>
        <v>83.174603174603178</v>
      </c>
    </row>
    <row r="101" spans="2:11" s="48" customFormat="1" ht="19.149999999999999" hidden="1" customHeight="1" outlineLevel="2" x14ac:dyDescent="0.25">
      <c r="B101" s="111" t="s">
        <v>83</v>
      </c>
      <c r="C101" s="112">
        <v>3</v>
      </c>
      <c r="D101" s="108">
        <v>638</v>
      </c>
      <c r="E101" s="108">
        <f t="shared" si="23"/>
        <v>638</v>
      </c>
      <c r="F101" s="108">
        <v>638</v>
      </c>
      <c r="G101" s="108">
        <v>0</v>
      </c>
      <c r="H101" s="108">
        <v>541</v>
      </c>
      <c r="I101" s="108">
        <f t="shared" ref="I101:I102" si="24">H101/F101*100</f>
        <v>84.796238244514115</v>
      </c>
      <c r="J101" s="108">
        <v>546</v>
      </c>
      <c r="K101" s="78">
        <f t="shared" si="21"/>
        <v>85.579937304075244</v>
      </c>
    </row>
    <row r="102" spans="2:11" s="48" customFormat="1" ht="19.149999999999999" hidden="1" customHeight="1" outlineLevel="2" x14ac:dyDescent="0.25">
      <c r="B102" s="111" t="s">
        <v>83</v>
      </c>
      <c r="C102" s="112">
        <v>4</v>
      </c>
      <c r="D102" s="108">
        <v>554</v>
      </c>
      <c r="E102" s="108">
        <f t="shared" si="23"/>
        <v>554</v>
      </c>
      <c r="F102" s="108">
        <v>554</v>
      </c>
      <c r="G102" s="108">
        <v>0</v>
      </c>
      <c r="H102" s="108">
        <v>473</v>
      </c>
      <c r="I102" s="108">
        <f t="shared" si="24"/>
        <v>85.379061371841161</v>
      </c>
      <c r="J102" s="108">
        <v>473</v>
      </c>
      <c r="K102" s="78">
        <f t="shared" si="21"/>
        <v>85.379061371841161</v>
      </c>
    </row>
    <row r="103" spans="2:11" s="48" customFormat="1" ht="19.149999999999999" hidden="1" customHeight="1" outlineLevel="2" x14ac:dyDescent="0.25">
      <c r="B103" s="111" t="s">
        <v>83</v>
      </c>
      <c r="C103" s="112" t="s">
        <v>14</v>
      </c>
      <c r="D103" s="104"/>
      <c r="E103" s="108"/>
      <c r="F103" s="104"/>
      <c r="G103" s="104"/>
      <c r="H103" s="104"/>
      <c r="I103" s="104"/>
      <c r="J103" s="104"/>
      <c r="K103" s="78"/>
    </row>
    <row r="104" spans="2:11" s="48" customFormat="1" ht="19.149999999999999" customHeight="1" outlineLevel="1" collapsed="1" x14ac:dyDescent="0.25">
      <c r="B104" s="113" t="s">
        <v>83</v>
      </c>
      <c r="C104" s="150"/>
      <c r="D104" s="242">
        <f>SUM(D99:D103)</f>
        <v>2479</v>
      </c>
      <c r="E104" s="242">
        <f t="shared" ref="E104:J104" si="25">SUM(E99:E103)</f>
        <v>2496</v>
      </c>
      <c r="F104" s="242">
        <f t="shared" si="25"/>
        <v>2479</v>
      </c>
      <c r="G104" s="242">
        <f t="shared" si="25"/>
        <v>17</v>
      </c>
      <c r="H104" s="242">
        <f t="shared" si="25"/>
        <v>2123</v>
      </c>
      <c r="I104" s="242">
        <f>SUM(I99:I103)/4</f>
        <v>85.594488091738313</v>
      </c>
      <c r="J104" s="242">
        <f t="shared" si="25"/>
        <v>2145</v>
      </c>
      <c r="K104" s="260">
        <f>SUM(K99:K103)/4</f>
        <v>86.440554191701423</v>
      </c>
    </row>
    <row r="105" spans="2:11" s="48" customFormat="1" ht="19.149999999999999" hidden="1" customHeight="1" outlineLevel="2" x14ac:dyDescent="0.25">
      <c r="B105" s="111" t="s">
        <v>84</v>
      </c>
      <c r="C105" s="112">
        <v>1</v>
      </c>
      <c r="D105" s="108">
        <v>463</v>
      </c>
      <c r="E105" s="108">
        <f>F105+G105</f>
        <v>471</v>
      </c>
      <c r="F105" s="108">
        <v>463</v>
      </c>
      <c r="G105" s="108">
        <v>8</v>
      </c>
      <c r="H105" s="108">
        <v>455</v>
      </c>
      <c r="I105" s="108">
        <f>H105/F105*100</f>
        <v>98.272138228941685</v>
      </c>
      <c r="J105" s="108">
        <v>455</v>
      </c>
      <c r="K105" s="78">
        <f t="shared" si="21"/>
        <v>98.272138228941685</v>
      </c>
    </row>
    <row r="106" spans="2:11" s="48" customFormat="1" ht="19.149999999999999" hidden="1" customHeight="1" outlineLevel="2" x14ac:dyDescent="0.25">
      <c r="B106" s="111" t="s">
        <v>84</v>
      </c>
      <c r="C106" s="112">
        <v>2</v>
      </c>
      <c r="D106" s="108">
        <v>512</v>
      </c>
      <c r="E106" s="108">
        <f t="shared" ref="E106:E120" si="26">F106+G106</f>
        <v>512</v>
      </c>
      <c r="F106" s="108">
        <v>512</v>
      </c>
      <c r="G106" s="108">
        <v>0</v>
      </c>
      <c r="H106" s="108">
        <v>471</v>
      </c>
      <c r="I106" s="108">
        <f>H106/F106*100</f>
        <v>91.9921875</v>
      </c>
      <c r="J106" s="108">
        <v>471</v>
      </c>
      <c r="K106" s="78">
        <f t="shared" si="21"/>
        <v>91.9921875</v>
      </c>
    </row>
    <row r="107" spans="2:11" s="48" customFormat="1" ht="19.149999999999999" hidden="1" customHeight="1" outlineLevel="2" x14ac:dyDescent="0.25">
      <c r="B107" s="111" t="s">
        <v>84</v>
      </c>
      <c r="C107" s="112">
        <v>3</v>
      </c>
      <c r="D107" s="108">
        <v>456</v>
      </c>
      <c r="E107" s="108">
        <f t="shared" si="26"/>
        <v>456</v>
      </c>
      <c r="F107" s="108">
        <v>456</v>
      </c>
      <c r="G107" s="108">
        <v>0</v>
      </c>
      <c r="H107" s="108">
        <v>402</v>
      </c>
      <c r="I107" s="108">
        <f t="shared" ref="I107:I119" si="27">H107/F107*100</f>
        <v>88.157894736842096</v>
      </c>
      <c r="J107" s="108">
        <v>402</v>
      </c>
      <c r="K107" s="78">
        <f t="shared" si="21"/>
        <v>88.157894736842096</v>
      </c>
    </row>
    <row r="108" spans="2:11" s="48" customFormat="1" ht="19.149999999999999" hidden="1" customHeight="1" outlineLevel="2" x14ac:dyDescent="0.25">
      <c r="B108" s="111" t="s">
        <v>84</v>
      </c>
      <c r="C108" s="112">
        <v>4</v>
      </c>
      <c r="D108" s="108">
        <v>470</v>
      </c>
      <c r="E108" s="108">
        <f t="shared" si="26"/>
        <v>473</v>
      </c>
      <c r="F108" s="108">
        <v>470</v>
      </c>
      <c r="G108" s="108">
        <v>3</v>
      </c>
      <c r="H108" s="108">
        <v>404</v>
      </c>
      <c r="I108" s="108">
        <f t="shared" si="27"/>
        <v>85.957446808510639</v>
      </c>
      <c r="J108" s="108">
        <v>407</v>
      </c>
      <c r="K108" s="78">
        <f t="shared" si="21"/>
        <v>86.595744680851055</v>
      </c>
    </row>
    <row r="109" spans="2:11" s="48" customFormat="1" ht="19.149999999999999" hidden="1" customHeight="1" outlineLevel="2" x14ac:dyDescent="0.25">
      <c r="B109" s="111" t="s">
        <v>84</v>
      </c>
      <c r="C109" s="112">
        <v>5</v>
      </c>
      <c r="D109" s="108">
        <v>483</v>
      </c>
      <c r="E109" s="108">
        <f t="shared" si="26"/>
        <v>496</v>
      </c>
      <c r="F109" s="108">
        <v>483</v>
      </c>
      <c r="G109" s="108">
        <v>13</v>
      </c>
      <c r="H109" s="108">
        <v>432</v>
      </c>
      <c r="I109" s="108">
        <f t="shared" si="27"/>
        <v>89.440993788819881</v>
      </c>
      <c r="J109" s="108">
        <v>432</v>
      </c>
      <c r="K109" s="78">
        <f t="shared" si="21"/>
        <v>89.440993788819881</v>
      </c>
    </row>
    <row r="110" spans="2:11" s="48" customFormat="1" ht="19.149999999999999" hidden="1" customHeight="1" outlineLevel="2" x14ac:dyDescent="0.25">
      <c r="B110" s="111" t="s">
        <v>84</v>
      </c>
      <c r="C110" s="112">
        <v>6</v>
      </c>
      <c r="D110" s="108">
        <v>478</v>
      </c>
      <c r="E110" s="108">
        <f t="shared" si="26"/>
        <v>489</v>
      </c>
      <c r="F110" s="108">
        <v>478</v>
      </c>
      <c r="G110" s="108">
        <v>11</v>
      </c>
      <c r="H110" s="108">
        <v>442</v>
      </c>
      <c r="I110" s="108">
        <f t="shared" si="27"/>
        <v>92.468619246861934</v>
      </c>
      <c r="J110" s="108">
        <v>453</v>
      </c>
      <c r="K110" s="78">
        <f t="shared" si="21"/>
        <v>94.769874476987454</v>
      </c>
    </row>
    <row r="111" spans="2:11" s="48" customFormat="1" ht="19.149999999999999" hidden="1" customHeight="1" outlineLevel="2" x14ac:dyDescent="0.25">
      <c r="B111" s="111" t="s">
        <v>84</v>
      </c>
      <c r="C111" s="112">
        <v>7</v>
      </c>
      <c r="D111" s="108">
        <v>529</v>
      </c>
      <c r="E111" s="108">
        <f t="shared" si="26"/>
        <v>532</v>
      </c>
      <c r="F111" s="108">
        <v>529</v>
      </c>
      <c r="G111" s="108">
        <v>3</v>
      </c>
      <c r="H111" s="108">
        <v>497</v>
      </c>
      <c r="I111" s="108">
        <f t="shared" si="27"/>
        <v>93.950850661625708</v>
      </c>
      <c r="J111" s="108">
        <v>497</v>
      </c>
      <c r="K111" s="78">
        <f t="shared" si="21"/>
        <v>93.950850661625708</v>
      </c>
    </row>
    <row r="112" spans="2:11" s="48" customFormat="1" ht="19.149999999999999" hidden="1" customHeight="1" outlineLevel="2" x14ac:dyDescent="0.25">
      <c r="B112" s="111" t="s">
        <v>84</v>
      </c>
      <c r="C112" s="112">
        <v>8</v>
      </c>
      <c r="D112" s="108">
        <v>537</v>
      </c>
      <c r="E112" s="108">
        <f t="shared" si="26"/>
        <v>547</v>
      </c>
      <c r="F112" s="108">
        <v>537</v>
      </c>
      <c r="G112" s="108">
        <v>10</v>
      </c>
      <c r="H112" s="108">
        <v>490</v>
      </c>
      <c r="I112" s="108">
        <f t="shared" si="27"/>
        <v>91.247672253258855</v>
      </c>
      <c r="J112" s="108">
        <v>500</v>
      </c>
      <c r="K112" s="78">
        <f t="shared" si="21"/>
        <v>93.109869646182503</v>
      </c>
    </row>
    <row r="113" spans="2:11" s="48" customFormat="1" ht="19.149999999999999" hidden="1" customHeight="1" outlineLevel="2" x14ac:dyDescent="0.25">
      <c r="B113" s="111" t="s">
        <v>84</v>
      </c>
      <c r="C113" s="112">
        <v>9</v>
      </c>
      <c r="D113" s="108">
        <v>453</v>
      </c>
      <c r="E113" s="108">
        <f t="shared" si="26"/>
        <v>460</v>
      </c>
      <c r="F113" s="108">
        <v>453</v>
      </c>
      <c r="G113" s="108">
        <v>7</v>
      </c>
      <c r="H113" s="108">
        <v>395</v>
      </c>
      <c r="I113" s="108">
        <f t="shared" si="27"/>
        <v>87.196467991169982</v>
      </c>
      <c r="J113" s="108">
        <v>402</v>
      </c>
      <c r="K113" s="78">
        <f t="shared" si="21"/>
        <v>88.741721854304629</v>
      </c>
    </row>
    <row r="114" spans="2:11" s="48" customFormat="1" ht="19.149999999999999" hidden="1" customHeight="1" outlineLevel="2" x14ac:dyDescent="0.25">
      <c r="B114" s="111" t="s">
        <v>84</v>
      </c>
      <c r="C114" s="112">
        <v>10</v>
      </c>
      <c r="D114" s="108">
        <v>568</v>
      </c>
      <c r="E114" s="108">
        <f t="shared" si="26"/>
        <v>579</v>
      </c>
      <c r="F114" s="108">
        <v>568</v>
      </c>
      <c r="G114" s="108">
        <v>11</v>
      </c>
      <c r="H114" s="108">
        <v>510</v>
      </c>
      <c r="I114" s="108">
        <f t="shared" si="27"/>
        <v>89.788732394366207</v>
      </c>
      <c r="J114" s="108">
        <v>510</v>
      </c>
      <c r="K114" s="78">
        <f t="shared" si="21"/>
        <v>89.788732394366207</v>
      </c>
    </row>
    <row r="115" spans="2:11" s="48" customFormat="1" ht="19.149999999999999" hidden="1" customHeight="1" outlineLevel="2" x14ac:dyDescent="0.25">
      <c r="B115" s="111" t="s">
        <v>84</v>
      </c>
      <c r="C115" s="112">
        <v>11</v>
      </c>
      <c r="D115" s="108">
        <v>419</v>
      </c>
      <c r="E115" s="108">
        <f t="shared" si="26"/>
        <v>419</v>
      </c>
      <c r="F115" s="108">
        <v>419</v>
      </c>
      <c r="G115" s="108">
        <v>0</v>
      </c>
      <c r="H115" s="108">
        <v>285</v>
      </c>
      <c r="I115" s="108">
        <f t="shared" si="27"/>
        <v>68.019093078758956</v>
      </c>
      <c r="J115" s="108">
        <v>285</v>
      </c>
      <c r="K115" s="78">
        <f t="shared" si="21"/>
        <v>68.019093078758956</v>
      </c>
    </row>
    <row r="116" spans="2:11" s="48" customFormat="1" ht="19.149999999999999" hidden="1" customHeight="1" outlineLevel="2" x14ac:dyDescent="0.25">
      <c r="B116" s="111" t="s">
        <v>84</v>
      </c>
      <c r="C116" s="112">
        <v>12</v>
      </c>
      <c r="D116" s="108">
        <v>540</v>
      </c>
      <c r="E116" s="108">
        <f t="shared" si="26"/>
        <v>540</v>
      </c>
      <c r="F116" s="108">
        <v>540</v>
      </c>
      <c r="G116" s="108">
        <v>0</v>
      </c>
      <c r="H116" s="108">
        <v>440</v>
      </c>
      <c r="I116" s="108">
        <f t="shared" si="27"/>
        <v>81.481481481481481</v>
      </c>
      <c r="J116" s="108">
        <v>419</v>
      </c>
      <c r="K116" s="78">
        <f t="shared" si="21"/>
        <v>77.592592592592595</v>
      </c>
    </row>
    <row r="117" spans="2:11" s="48" customFormat="1" ht="19.149999999999999" hidden="1" customHeight="1" outlineLevel="2" x14ac:dyDescent="0.25">
      <c r="B117" s="111" t="s">
        <v>84</v>
      </c>
      <c r="C117" s="112">
        <v>13</v>
      </c>
      <c r="D117" s="108">
        <v>548</v>
      </c>
      <c r="E117" s="108">
        <f t="shared" si="26"/>
        <v>557</v>
      </c>
      <c r="F117" s="108">
        <v>548</v>
      </c>
      <c r="G117" s="108">
        <v>9</v>
      </c>
      <c r="H117" s="108">
        <v>519</v>
      </c>
      <c r="I117" s="108">
        <f t="shared" si="27"/>
        <v>94.708029197080293</v>
      </c>
      <c r="J117" s="108">
        <v>528</v>
      </c>
      <c r="K117" s="78">
        <f t="shared" si="21"/>
        <v>96.350364963503651</v>
      </c>
    </row>
    <row r="118" spans="2:11" s="48" customFormat="1" ht="19.149999999999999" hidden="1" customHeight="1" outlineLevel="2" x14ac:dyDescent="0.25">
      <c r="B118" s="111" t="s">
        <v>84</v>
      </c>
      <c r="C118" s="112">
        <v>14</v>
      </c>
      <c r="D118" s="108">
        <v>557</v>
      </c>
      <c r="E118" s="108">
        <f t="shared" si="26"/>
        <v>558</v>
      </c>
      <c r="F118" s="108">
        <v>557</v>
      </c>
      <c r="G118" s="108">
        <v>1</v>
      </c>
      <c r="H118" s="108">
        <v>452</v>
      </c>
      <c r="I118" s="108">
        <f t="shared" si="27"/>
        <v>81.149012567324945</v>
      </c>
      <c r="J118" s="108">
        <v>452</v>
      </c>
      <c r="K118" s="78">
        <f t="shared" si="21"/>
        <v>81.149012567324945</v>
      </c>
    </row>
    <row r="119" spans="2:11" s="48" customFormat="1" ht="19.149999999999999" hidden="1" customHeight="1" outlineLevel="2" x14ac:dyDescent="0.25">
      <c r="B119" s="111" t="s">
        <v>84</v>
      </c>
      <c r="C119" s="112">
        <v>15</v>
      </c>
      <c r="D119" s="108">
        <v>450</v>
      </c>
      <c r="E119" s="108">
        <f t="shared" si="26"/>
        <v>459</v>
      </c>
      <c r="F119" s="108">
        <v>450</v>
      </c>
      <c r="G119" s="108">
        <v>9</v>
      </c>
      <c r="H119" s="108">
        <v>397</v>
      </c>
      <c r="I119" s="108">
        <f t="shared" si="27"/>
        <v>88.222222222222229</v>
      </c>
      <c r="J119" s="108">
        <v>399</v>
      </c>
      <c r="K119" s="78">
        <f t="shared" si="21"/>
        <v>88.666666666666671</v>
      </c>
    </row>
    <row r="120" spans="2:11" s="48" customFormat="1" ht="19.149999999999999" hidden="1" customHeight="1" outlineLevel="2" x14ac:dyDescent="0.25">
      <c r="B120" s="111" t="s">
        <v>84</v>
      </c>
      <c r="C120" s="112" t="s">
        <v>14</v>
      </c>
      <c r="D120" s="104"/>
      <c r="E120" s="108">
        <f t="shared" si="26"/>
        <v>16</v>
      </c>
      <c r="F120" s="104"/>
      <c r="G120" s="104">
        <v>16</v>
      </c>
      <c r="H120" s="104"/>
      <c r="I120" s="104"/>
      <c r="J120" s="104">
        <v>16</v>
      </c>
      <c r="K120" s="78"/>
    </row>
    <row r="121" spans="2:11" s="48" customFormat="1" ht="19.149999999999999" customHeight="1" outlineLevel="1" collapsed="1" x14ac:dyDescent="0.25">
      <c r="B121" s="113" t="s">
        <v>84</v>
      </c>
      <c r="C121" s="150"/>
      <c r="D121" s="242">
        <f>SUM(D105:D120)</f>
        <v>7463</v>
      </c>
      <c r="E121" s="242">
        <f t="shared" ref="E121:J121" si="28">SUM(E105:E120)</f>
        <v>7564</v>
      </c>
      <c r="F121" s="242">
        <f t="shared" si="28"/>
        <v>7463</v>
      </c>
      <c r="G121" s="242">
        <f t="shared" si="28"/>
        <v>101</v>
      </c>
      <c r="H121" s="242">
        <f t="shared" si="28"/>
        <v>6591</v>
      </c>
      <c r="I121" s="242">
        <f>SUM(I105:I120)/15</f>
        <v>88.136856143817653</v>
      </c>
      <c r="J121" s="242">
        <f t="shared" si="28"/>
        <v>6628</v>
      </c>
      <c r="K121" s="260">
        <f>SUM(K105:K120)/15</f>
        <v>88.439849189184528</v>
      </c>
    </row>
    <row r="122" spans="2:11" s="48" customFormat="1" ht="19.149999999999999" hidden="1" customHeight="1" outlineLevel="2" x14ac:dyDescent="0.25">
      <c r="B122" s="111" t="s">
        <v>85</v>
      </c>
      <c r="C122" s="112">
        <v>1</v>
      </c>
      <c r="D122" s="108">
        <v>646</v>
      </c>
      <c r="E122" s="108">
        <f t="shared" ref="E122:E130" si="29">F122+G122</f>
        <v>665</v>
      </c>
      <c r="F122" s="108">
        <v>646</v>
      </c>
      <c r="G122" s="108">
        <v>19</v>
      </c>
      <c r="H122" s="108">
        <v>445</v>
      </c>
      <c r="I122" s="108">
        <f t="shared" ref="I122:I130" si="30">H122/F122*100</f>
        <v>68.885448916408663</v>
      </c>
      <c r="J122" s="108">
        <v>450</v>
      </c>
      <c r="K122" s="78">
        <f t="shared" si="21"/>
        <v>69.659442724458216</v>
      </c>
    </row>
    <row r="123" spans="2:11" s="48" customFormat="1" ht="19.149999999999999" hidden="1" customHeight="1" outlineLevel="2" x14ac:dyDescent="0.25">
      <c r="B123" s="111" t="s">
        <v>85</v>
      </c>
      <c r="C123" s="112">
        <v>2</v>
      </c>
      <c r="D123" s="108">
        <v>559</v>
      </c>
      <c r="E123" s="108">
        <f t="shared" si="29"/>
        <v>570</v>
      </c>
      <c r="F123" s="108">
        <v>559</v>
      </c>
      <c r="G123" s="108">
        <v>11</v>
      </c>
      <c r="H123" s="108">
        <v>539</v>
      </c>
      <c r="I123" s="108">
        <f t="shared" si="30"/>
        <v>96.422182468694089</v>
      </c>
      <c r="J123" s="108">
        <v>550</v>
      </c>
      <c r="K123" s="78">
        <f t="shared" si="21"/>
        <v>98.389982110912342</v>
      </c>
    </row>
    <row r="124" spans="2:11" s="48" customFormat="1" ht="19.149999999999999" hidden="1" customHeight="1" outlineLevel="2" x14ac:dyDescent="0.25">
      <c r="B124" s="111" t="s">
        <v>85</v>
      </c>
      <c r="C124" s="112">
        <v>3</v>
      </c>
      <c r="D124" s="108">
        <v>652</v>
      </c>
      <c r="E124" s="108">
        <f t="shared" si="29"/>
        <v>664</v>
      </c>
      <c r="F124" s="108">
        <v>652</v>
      </c>
      <c r="G124" s="108">
        <v>12</v>
      </c>
      <c r="H124" s="108">
        <v>581</v>
      </c>
      <c r="I124" s="108">
        <f t="shared" si="30"/>
        <v>89.110429447852752</v>
      </c>
      <c r="J124" s="108">
        <v>593</v>
      </c>
      <c r="K124" s="78">
        <f t="shared" si="21"/>
        <v>90.950920245398777</v>
      </c>
    </row>
    <row r="125" spans="2:11" s="48" customFormat="1" ht="19.149999999999999" hidden="1" customHeight="1" outlineLevel="2" x14ac:dyDescent="0.25">
      <c r="B125" s="111" t="s">
        <v>85</v>
      </c>
      <c r="C125" s="112">
        <v>4</v>
      </c>
      <c r="D125" s="108">
        <v>534</v>
      </c>
      <c r="E125" s="108">
        <f t="shared" si="29"/>
        <v>546</v>
      </c>
      <c r="F125" s="108">
        <v>534</v>
      </c>
      <c r="G125" s="108">
        <v>12</v>
      </c>
      <c r="H125" s="108">
        <v>534</v>
      </c>
      <c r="I125" s="108">
        <f t="shared" si="30"/>
        <v>100</v>
      </c>
      <c r="J125" s="108">
        <v>534</v>
      </c>
      <c r="K125" s="78">
        <f t="shared" si="21"/>
        <v>100</v>
      </c>
    </row>
    <row r="126" spans="2:11" s="48" customFormat="1" ht="19.149999999999999" hidden="1" customHeight="1" outlineLevel="2" x14ac:dyDescent="0.25">
      <c r="B126" s="111" t="s">
        <v>85</v>
      </c>
      <c r="C126" s="112">
        <v>5</v>
      </c>
      <c r="D126" s="108">
        <v>525</v>
      </c>
      <c r="E126" s="108">
        <f t="shared" si="29"/>
        <v>534</v>
      </c>
      <c r="F126" s="108">
        <v>525</v>
      </c>
      <c r="G126" s="108">
        <v>9</v>
      </c>
      <c r="H126" s="108">
        <v>412</v>
      </c>
      <c r="I126" s="108">
        <f t="shared" si="30"/>
        <v>78.476190476190482</v>
      </c>
      <c r="J126" s="108">
        <v>399</v>
      </c>
      <c r="K126" s="78">
        <f t="shared" si="21"/>
        <v>76</v>
      </c>
    </row>
    <row r="127" spans="2:11" s="48" customFormat="1" ht="19.149999999999999" hidden="1" customHeight="1" outlineLevel="2" x14ac:dyDescent="0.25">
      <c r="B127" s="111" t="s">
        <v>85</v>
      </c>
      <c r="C127" s="112">
        <v>6</v>
      </c>
      <c r="D127" s="108">
        <v>570</v>
      </c>
      <c r="E127" s="108">
        <f t="shared" si="29"/>
        <v>580</v>
      </c>
      <c r="F127" s="108">
        <v>570</v>
      </c>
      <c r="G127" s="108">
        <v>10</v>
      </c>
      <c r="H127" s="108">
        <v>463</v>
      </c>
      <c r="I127" s="108">
        <f t="shared" si="30"/>
        <v>81.228070175438589</v>
      </c>
      <c r="J127" s="108">
        <v>465</v>
      </c>
      <c r="K127" s="78">
        <f t="shared" si="21"/>
        <v>81.578947368421055</v>
      </c>
    </row>
    <row r="128" spans="2:11" s="48" customFormat="1" ht="19.149999999999999" hidden="1" customHeight="1" outlineLevel="2" x14ac:dyDescent="0.25">
      <c r="B128" s="111" t="s">
        <v>85</v>
      </c>
      <c r="C128" s="112">
        <v>7</v>
      </c>
      <c r="D128" s="108">
        <v>476</v>
      </c>
      <c r="E128" s="108">
        <f t="shared" si="29"/>
        <v>476</v>
      </c>
      <c r="F128" s="108">
        <v>476</v>
      </c>
      <c r="G128" s="108">
        <v>0</v>
      </c>
      <c r="H128" s="108">
        <v>419</v>
      </c>
      <c r="I128" s="108">
        <f t="shared" si="30"/>
        <v>88.025210084033617</v>
      </c>
      <c r="J128" s="108">
        <v>419</v>
      </c>
      <c r="K128" s="78">
        <f t="shared" si="21"/>
        <v>88.025210084033617</v>
      </c>
    </row>
    <row r="129" spans="2:11" s="48" customFormat="1" ht="19.149999999999999" hidden="1" customHeight="1" outlineLevel="2" x14ac:dyDescent="0.25">
      <c r="B129" s="111" t="s">
        <v>85</v>
      </c>
      <c r="C129" s="112">
        <v>8</v>
      </c>
      <c r="D129" s="108">
        <v>521</v>
      </c>
      <c r="E129" s="108">
        <f t="shared" si="29"/>
        <v>530</v>
      </c>
      <c r="F129" s="108">
        <v>521</v>
      </c>
      <c r="G129" s="108">
        <v>9</v>
      </c>
      <c r="H129" s="108">
        <v>445</v>
      </c>
      <c r="I129" s="108">
        <f t="shared" si="30"/>
        <v>85.412667946257187</v>
      </c>
      <c r="J129" s="108">
        <v>454</v>
      </c>
      <c r="K129" s="78">
        <f t="shared" si="21"/>
        <v>87.140115163147797</v>
      </c>
    </row>
    <row r="130" spans="2:11" s="48" customFormat="1" ht="19.149999999999999" hidden="1" customHeight="1" outlineLevel="2" x14ac:dyDescent="0.25">
      <c r="B130" s="111" t="s">
        <v>85</v>
      </c>
      <c r="C130" s="112">
        <v>9</v>
      </c>
      <c r="D130" s="108">
        <v>467</v>
      </c>
      <c r="E130" s="108">
        <f t="shared" si="29"/>
        <v>477</v>
      </c>
      <c r="F130" s="108">
        <v>467</v>
      </c>
      <c r="G130" s="108">
        <v>10</v>
      </c>
      <c r="H130" s="108">
        <v>363</v>
      </c>
      <c r="I130" s="108">
        <f t="shared" si="30"/>
        <v>77.730192719486084</v>
      </c>
      <c r="J130" s="108">
        <v>373</v>
      </c>
      <c r="K130" s="78">
        <f t="shared" si="21"/>
        <v>79.871520342612428</v>
      </c>
    </row>
    <row r="131" spans="2:11" s="48" customFormat="1" ht="19.149999999999999" hidden="1" customHeight="1" outlineLevel="2" x14ac:dyDescent="0.25">
      <c r="B131" s="111" t="s">
        <v>85</v>
      </c>
      <c r="C131" s="112" t="s">
        <v>14</v>
      </c>
      <c r="D131" s="104"/>
      <c r="E131" s="108"/>
      <c r="F131" s="104"/>
      <c r="G131" s="104"/>
      <c r="H131" s="104"/>
      <c r="I131" s="104"/>
      <c r="J131" s="104">
        <v>7</v>
      </c>
      <c r="K131" s="78"/>
    </row>
    <row r="132" spans="2:11" s="48" customFormat="1" ht="19.149999999999999" customHeight="1" outlineLevel="1" collapsed="1" x14ac:dyDescent="0.25">
      <c r="B132" s="113" t="s">
        <v>85</v>
      </c>
      <c r="C132" s="150"/>
      <c r="D132" s="242">
        <f>SUM(D122:D131)</f>
        <v>4950</v>
      </c>
      <c r="E132" s="242">
        <f t="shared" ref="E132:J132" si="31">SUM(E122:E131)</f>
        <v>5042</v>
      </c>
      <c r="F132" s="242">
        <f t="shared" si="31"/>
        <v>4950</v>
      </c>
      <c r="G132" s="242">
        <f t="shared" si="31"/>
        <v>92</v>
      </c>
      <c r="H132" s="242">
        <f t="shared" si="31"/>
        <v>4201</v>
      </c>
      <c r="I132" s="242">
        <f>SUM(I122:I131)/9</f>
        <v>85.03226580381795</v>
      </c>
      <c r="J132" s="242">
        <f t="shared" si="31"/>
        <v>4244</v>
      </c>
      <c r="K132" s="260">
        <f>SUM(K122:K131)/9</f>
        <v>85.735126448776029</v>
      </c>
    </row>
    <row r="133" spans="2:11" s="48" customFormat="1" ht="19.149999999999999" hidden="1" customHeight="1" outlineLevel="2" x14ac:dyDescent="0.25">
      <c r="B133" s="111" t="s">
        <v>86</v>
      </c>
      <c r="C133" s="112">
        <v>1</v>
      </c>
      <c r="D133" s="108">
        <v>535</v>
      </c>
      <c r="E133" s="108">
        <f>F133+G133</f>
        <v>544</v>
      </c>
      <c r="F133" s="108">
        <v>535</v>
      </c>
      <c r="G133" s="108">
        <v>9</v>
      </c>
      <c r="H133" s="108">
        <v>457</v>
      </c>
      <c r="I133" s="108">
        <f>H133/F133*100</f>
        <v>85.420560747663558</v>
      </c>
      <c r="J133" s="108">
        <v>466</v>
      </c>
      <c r="K133" s="78">
        <f t="shared" si="21"/>
        <v>87.10280373831776</v>
      </c>
    </row>
    <row r="134" spans="2:11" s="48" customFormat="1" ht="19.149999999999999" hidden="1" customHeight="1" outlineLevel="2" x14ac:dyDescent="0.25">
      <c r="B134" s="111" t="s">
        <v>86</v>
      </c>
      <c r="C134" s="112">
        <v>2</v>
      </c>
      <c r="D134" s="108">
        <v>599</v>
      </c>
      <c r="E134" s="108">
        <f t="shared" ref="E134:E140" si="32">F134+G134</f>
        <v>609</v>
      </c>
      <c r="F134" s="108">
        <v>599</v>
      </c>
      <c r="G134" s="108">
        <v>10</v>
      </c>
      <c r="H134" s="108">
        <v>509</v>
      </c>
      <c r="I134" s="108">
        <f>H134/F134*100</f>
        <v>84.974958263772962</v>
      </c>
      <c r="J134" s="108">
        <v>517</v>
      </c>
      <c r="K134" s="78">
        <f t="shared" si="21"/>
        <v>86.31051752921536</v>
      </c>
    </row>
    <row r="135" spans="2:11" s="48" customFormat="1" ht="19.149999999999999" hidden="1" customHeight="1" outlineLevel="2" x14ac:dyDescent="0.25">
      <c r="B135" s="111" t="s">
        <v>86</v>
      </c>
      <c r="C135" s="112">
        <v>3</v>
      </c>
      <c r="D135" s="108">
        <v>563</v>
      </c>
      <c r="E135" s="108">
        <f t="shared" si="32"/>
        <v>574</v>
      </c>
      <c r="F135" s="108">
        <v>563</v>
      </c>
      <c r="G135" s="108">
        <v>11</v>
      </c>
      <c r="H135" s="108">
        <v>496</v>
      </c>
      <c r="I135" s="108">
        <f t="shared" ref="I135:I139" si="33">H135/F135*100</f>
        <v>88.099467140319717</v>
      </c>
      <c r="J135" s="108">
        <v>500</v>
      </c>
      <c r="K135" s="78">
        <f t="shared" si="21"/>
        <v>88.80994671403198</v>
      </c>
    </row>
    <row r="136" spans="2:11" s="48" customFormat="1" ht="19.149999999999999" hidden="1" customHeight="1" outlineLevel="2" x14ac:dyDescent="0.25">
      <c r="B136" s="111" t="s">
        <v>86</v>
      </c>
      <c r="C136" s="112">
        <v>4</v>
      </c>
      <c r="D136" s="108">
        <v>505</v>
      </c>
      <c r="E136" s="108">
        <f t="shared" si="32"/>
        <v>516</v>
      </c>
      <c r="F136" s="108">
        <v>505</v>
      </c>
      <c r="G136" s="108">
        <v>11</v>
      </c>
      <c r="H136" s="108">
        <v>418</v>
      </c>
      <c r="I136" s="108">
        <f t="shared" si="33"/>
        <v>82.772277227722768</v>
      </c>
      <c r="J136" s="108">
        <v>429</v>
      </c>
      <c r="K136" s="78">
        <f t="shared" si="21"/>
        <v>84.950495049504951</v>
      </c>
    </row>
    <row r="137" spans="2:11" s="48" customFormat="1" ht="19.149999999999999" hidden="1" customHeight="1" outlineLevel="2" x14ac:dyDescent="0.25">
      <c r="B137" s="111" t="s">
        <v>86</v>
      </c>
      <c r="C137" s="112">
        <v>5</v>
      </c>
      <c r="D137" s="108">
        <v>535</v>
      </c>
      <c r="E137" s="108">
        <f t="shared" si="32"/>
        <v>543</v>
      </c>
      <c r="F137" s="108">
        <v>535</v>
      </c>
      <c r="G137" s="108">
        <v>8</v>
      </c>
      <c r="H137" s="108">
        <v>515</v>
      </c>
      <c r="I137" s="108">
        <f t="shared" si="33"/>
        <v>96.261682242990659</v>
      </c>
      <c r="J137" s="108">
        <v>510</v>
      </c>
      <c r="K137" s="78">
        <f t="shared" si="21"/>
        <v>95.327102803738313</v>
      </c>
    </row>
    <row r="138" spans="2:11" s="48" customFormat="1" ht="19.149999999999999" hidden="1" customHeight="1" outlineLevel="2" x14ac:dyDescent="0.25">
      <c r="B138" s="111" t="s">
        <v>86</v>
      </c>
      <c r="C138" s="112">
        <v>6</v>
      </c>
      <c r="D138" s="108">
        <v>561</v>
      </c>
      <c r="E138" s="108">
        <f t="shared" si="32"/>
        <v>572</v>
      </c>
      <c r="F138" s="108">
        <v>561</v>
      </c>
      <c r="G138" s="108">
        <v>11</v>
      </c>
      <c r="H138" s="108">
        <v>479</v>
      </c>
      <c r="I138" s="108">
        <f t="shared" si="33"/>
        <v>85.383244206773625</v>
      </c>
      <c r="J138" s="108">
        <v>471</v>
      </c>
      <c r="K138" s="78">
        <f t="shared" si="21"/>
        <v>83.957219251336895</v>
      </c>
    </row>
    <row r="139" spans="2:11" s="48" customFormat="1" ht="19.149999999999999" hidden="1" customHeight="1" outlineLevel="2" x14ac:dyDescent="0.25">
      <c r="B139" s="111" t="s">
        <v>86</v>
      </c>
      <c r="C139" s="112">
        <v>7</v>
      </c>
      <c r="D139" s="108">
        <v>489</v>
      </c>
      <c r="E139" s="108">
        <f t="shared" si="32"/>
        <v>499</v>
      </c>
      <c r="F139" s="108">
        <v>489</v>
      </c>
      <c r="G139" s="108">
        <v>10</v>
      </c>
      <c r="H139" s="108">
        <v>446</v>
      </c>
      <c r="I139" s="108">
        <f t="shared" si="33"/>
        <v>91.206543967280169</v>
      </c>
      <c r="J139" s="108">
        <v>446</v>
      </c>
      <c r="K139" s="78">
        <f t="shared" si="21"/>
        <v>91.206543967280169</v>
      </c>
    </row>
    <row r="140" spans="2:11" s="48" customFormat="1" ht="19.149999999999999" hidden="1" customHeight="1" outlineLevel="2" x14ac:dyDescent="0.25">
      <c r="B140" s="111" t="s">
        <v>86</v>
      </c>
      <c r="C140" s="112" t="s">
        <v>14</v>
      </c>
      <c r="D140" s="104"/>
      <c r="E140" s="108">
        <f t="shared" si="32"/>
        <v>8</v>
      </c>
      <c r="F140" s="104"/>
      <c r="G140" s="104">
        <v>8</v>
      </c>
      <c r="H140" s="104"/>
      <c r="I140" s="104"/>
      <c r="J140" s="104">
        <v>8</v>
      </c>
      <c r="K140" s="78"/>
    </row>
    <row r="141" spans="2:11" s="48" customFormat="1" ht="19.149999999999999" customHeight="1" outlineLevel="1" collapsed="1" x14ac:dyDescent="0.25">
      <c r="B141" s="113" t="s">
        <v>86</v>
      </c>
      <c r="C141" s="150"/>
      <c r="D141" s="242">
        <f>SUM(D133:D140)</f>
        <v>3787</v>
      </c>
      <c r="E141" s="242">
        <f t="shared" ref="E141:J141" si="34">SUM(E133:E140)</f>
        <v>3865</v>
      </c>
      <c r="F141" s="242">
        <f t="shared" si="34"/>
        <v>3787</v>
      </c>
      <c r="G141" s="242">
        <f t="shared" si="34"/>
        <v>78</v>
      </c>
      <c r="H141" s="242">
        <f t="shared" si="34"/>
        <v>3320</v>
      </c>
      <c r="I141" s="242">
        <f>SUM(I133:I140)/7</f>
        <v>87.731247685217653</v>
      </c>
      <c r="J141" s="242">
        <f t="shared" si="34"/>
        <v>3347</v>
      </c>
      <c r="K141" s="260">
        <f>SUM(K133:K140)/7</f>
        <v>88.237804150489339</v>
      </c>
    </row>
    <row r="142" spans="2:11" s="48" customFormat="1" ht="19.149999999999999" hidden="1" customHeight="1" outlineLevel="2" x14ac:dyDescent="0.25">
      <c r="B142" s="111" t="s">
        <v>87</v>
      </c>
      <c r="C142" s="112">
        <v>1</v>
      </c>
      <c r="D142" s="108">
        <v>487</v>
      </c>
      <c r="E142" s="108">
        <f>F142+G142</f>
        <v>500</v>
      </c>
      <c r="F142" s="108">
        <v>487</v>
      </c>
      <c r="G142" s="108">
        <v>13</v>
      </c>
      <c r="H142" s="108">
        <v>459</v>
      </c>
      <c r="I142" s="108">
        <f>H142/F142*100</f>
        <v>94.25051334702259</v>
      </c>
      <c r="J142" s="108">
        <v>472</v>
      </c>
      <c r="K142" s="78">
        <f t="shared" ref="K142:K204" si="35">(J142/D142)*100</f>
        <v>96.919917864476389</v>
      </c>
    </row>
    <row r="143" spans="2:11" s="48" customFormat="1" ht="19.149999999999999" hidden="1" customHeight="1" outlineLevel="2" x14ac:dyDescent="0.25">
      <c r="B143" s="111" t="s">
        <v>87</v>
      </c>
      <c r="C143" s="112">
        <v>2</v>
      </c>
      <c r="D143" s="108">
        <v>452</v>
      </c>
      <c r="E143" s="108">
        <f t="shared" ref="E143:E161" si="36">F143+G143</f>
        <v>484</v>
      </c>
      <c r="F143" s="108">
        <v>452</v>
      </c>
      <c r="G143" s="108">
        <v>32</v>
      </c>
      <c r="H143" s="108">
        <v>379</v>
      </c>
      <c r="I143" s="108">
        <f>H143/F143*100</f>
        <v>83.849557522123902</v>
      </c>
      <c r="J143" s="108">
        <v>411</v>
      </c>
      <c r="K143" s="78">
        <f t="shared" si="35"/>
        <v>90.929203539823007</v>
      </c>
    </row>
    <row r="144" spans="2:11" s="48" customFormat="1" ht="19.149999999999999" hidden="1" customHeight="1" outlineLevel="2" x14ac:dyDescent="0.25">
      <c r="B144" s="111" t="s">
        <v>87</v>
      </c>
      <c r="C144" s="112">
        <v>3</v>
      </c>
      <c r="D144" s="108">
        <v>556</v>
      </c>
      <c r="E144" s="108">
        <f t="shared" si="36"/>
        <v>565</v>
      </c>
      <c r="F144" s="108">
        <v>556</v>
      </c>
      <c r="G144" s="108">
        <v>9</v>
      </c>
      <c r="H144" s="108">
        <v>479</v>
      </c>
      <c r="I144" s="108">
        <f t="shared" ref="I144:I161" si="37">H144/F144*100</f>
        <v>86.15107913669064</v>
      </c>
      <c r="J144" s="108">
        <v>488</v>
      </c>
      <c r="K144" s="78">
        <f t="shared" si="35"/>
        <v>87.769784172661872</v>
      </c>
    </row>
    <row r="145" spans="2:11" s="48" customFormat="1" ht="19.149999999999999" hidden="1" customHeight="1" outlineLevel="2" x14ac:dyDescent="0.25">
      <c r="B145" s="111" t="s">
        <v>87</v>
      </c>
      <c r="C145" s="112">
        <v>4</v>
      </c>
      <c r="D145" s="108">
        <v>449</v>
      </c>
      <c r="E145" s="108">
        <f t="shared" si="36"/>
        <v>475</v>
      </c>
      <c r="F145" s="108">
        <v>449</v>
      </c>
      <c r="G145" s="108">
        <v>26</v>
      </c>
      <c r="H145" s="108">
        <v>382</v>
      </c>
      <c r="I145" s="108">
        <f t="shared" si="37"/>
        <v>85.077951002227167</v>
      </c>
      <c r="J145" s="108">
        <v>408</v>
      </c>
      <c r="K145" s="78">
        <f t="shared" si="35"/>
        <v>90.868596881959903</v>
      </c>
    </row>
    <row r="146" spans="2:11" s="48" customFormat="1" ht="19.149999999999999" hidden="1" customHeight="1" outlineLevel="2" x14ac:dyDescent="0.25">
      <c r="B146" s="111" t="s">
        <v>87</v>
      </c>
      <c r="C146" s="112">
        <v>5</v>
      </c>
      <c r="D146" s="108">
        <v>474</v>
      </c>
      <c r="E146" s="108">
        <f t="shared" si="36"/>
        <v>490</v>
      </c>
      <c r="F146" s="108">
        <v>474</v>
      </c>
      <c r="G146" s="108">
        <v>16</v>
      </c>
      <c r="H146" s="108">
        <v>474</v>
      </c>
      <c r="I146" s="108">
        <f t="shared" si="37"/>
        <v>100</v>
      </c>
      <c r="J146" s="108">
        <v>490</v>
      </c>
      <c r="K146" s="78">
        <f t="shared" si="35"/>
        <v>103.37552742616035</v>
      </c>
    </row>
    <row r="147" spans="2:11" s="48" customFormat="1" ht="19.149999999999999" hidden="1" customHeight="1" outlineLevel="2" x14ac:dyDescent="0.25">
      <c r="B147" s="111" t="s">
        <v>87</v>
      </c>
      <c r="C147" s="112">
        <v>6</v>
      </c>
      <c r="D147" s="108">
        <v>503</v>
      </c>
      <c r="E147" s="108">
        <f t="shared" si="36"/>
        <v>511</v>
      </c>
      <c r="F147" s="108">
        <v>503</v>
      </c>
      <c r="G147" s="108">
        <v>8</v>
      </c>
      <c r="H147" s="108">
        <v>433</v>
      </c>
      <c r="I147" s="108">
        <f t="shared" si="37"/>
        <v>86.083499005964214</v>
      </c>
      <c r="J147" s="108">
        <v>441</v>
      </c>
      <c r="K147" s="78">
        <f t="shared" si="35"/>
        <v>87.673956262425449</v>
      </c>
    </row>
    <row r="148" spans="2:11" s="48" customFormat="1" ht="19.149999999999999" hidden="1" customHeight="1" outlineLevel="2" x14ac:dyDescent="0.25">
      <c r="B148" s="111" t="s">
        <v>87</v>
      </c>
      <c r="C148" s="112">
        <v>7</v>
      </c>
      <c r="D148" s="108">
        <v>379</v>
      </c>
      <c r="E148" s="108">
        <f t="shared" si="36"/>
        <v>387</v>
      </c>
      <c r="F148" s="108">
        <v>379</v>
      </c>
      <c r="G148" s="108">
        <v>8</v>
      </c>
      <c r="H148" s="108">
        <v>324</v>
      </c>
      <c r="I148" s="108">
        <f t="shared" si="37"/>
        <v>85.488126649076506</v>
      </c>
      <c r="J148" s="108">
        <v>331</v>
      </c>
      <c r="K148" s="78">
        <f t="shared" si="35"/>
        <v>87.335092348284959</v>
      </c>
    </row>
    <row r="149" spans="2:11" s="48" customFormat="1" ht="19.149999999999999" hidden="1" customHeight="1" outlineLevel="2" x14ac:dyDescent="0.25">
      <c r="B149" s="111" t="s">
        <v>87</v>
      </c>
      <c r="C149" s="112">
        <v>8</v>
      </c>
      <c r="D149" s="108">
        <v>606</v>
      </c>
      <c r="E149" s="108">
        <f t="shared" si="36"/>
        <v>609</v>
      </c>
      <c r="F149" s="108">
        <v>606</v>
      </c>
      <c r="G149" s="108">
        <v>3</v>
      </c>
      <c r="H149" s="108">
        <v>486</v>
      </c>
      <c r="I149" s="108">
        <f t="shared" si="37"/>
        <v>80.198019801980209</v>
      </c>
      <c r="J149" s="108">
        <v>488</v>
      </c>
      <c r="K149" s="78">
        <f t="shared" si="35"/>
        <v>80.528052805280524</v>
      </c>
    </row>
    <row r="150" spans="2:11" s="48" customFormat="1" ht="19.149999999999999" hidden="1" customHeight="1" outlineLevel="2" x14ac:dyDescent="0.25">
      <c r="B150" s="111" t="s">
        <v>87</v>
      </c>
      <c r="C150" s="112">
        <v>9</v>
      </c>
      <c r="D150" s="108">
        <v>501</v>
      </c>
      <c r="E150" s="108">
        <f t="shared" si="36"/>
        <v>509</v>
      </c>
      <c r="F150" s="108">
        <v>501</v>
      </c>
      <c r="G150" s="108">
        <v>8</v>
      </c>
      <c r="H150" s="108">
        <v>442</v>
      </c>
      <c r="I150" s="108">
        <f t="shared" si="37"/>
        <v>88.223552894211579</v>
      </c>
      <c r="J150" s="108">
        <v>450</v>
      </c>
      <c r="K150" s="78">
        <f t="shared" si="35"/>
        <v>89.820359281437121</v>
      </c>
    </row>
    <row r="151" spans="2:11" s="48" customFormat="1" ht="19.149999999999999" hidden="1" customHeight="1" outlineLevel="2" x14ac:dyDescent="0.25">
      <c r="B151" s="111" t="s">
        <v>87</v>
      </c>
      <c r="C151" s="112">
        <v>10</v>
      </c>
      <c r="D151" s="108">
        <v>455</v>
      </c>
      <c r="E151" s="108">
        <f t="shared" si="36"/>
        <v>462</v>
      </c>
      <c r="F151" s="108">
        <v>455</v>
      </c>
      <c r="G151" s="108">
        <v>7</v>
      </c>
      <c r="H151" s="108">
        <v>425</v>
      </c>
      <c r="I151" s="108">
        <f t="shared" si="37"/>
        <v>93.406593406593402</v>
      </c>
      <c r="J151" s="108">
        <v>432</v>
      </c>
      <c r="K151" s="78">
        <f t="shared" si="35"/>
        <v>94.945054945054935</v>
      </c>
    </row>
    <row r="152" spans="2:11" s="48" customFormat="1" ht="19.149999999999999" hidden="1" customHeight="1" outlineLevel="2" x14ac:dyDescent="0.25">
      <c r="B152" s="111" t="s">
        <v>87</v>
      </c>
      <c r="C152" s="112">
        <v>11</v>
      </c>
      <c r="D152" s="108">
        <v>536</v>
      </c>
      <c r="E152" s="108">
        <f t="shared" si="36"/>
        <v>545</v>
      </c>
      <c r="F152" s="108">
        <v>536</v>
      </c>
      <c r="G152" s="108">
        <v>9</v>
      </c>
      <c r="H152" s="108">
        <v>516</v>
      </c>
      <c r="I152" s="108">
        <f t="shared" si="37"/>
        <v>96.268656716417908</v>
      </c>
      <c r="J152" s="108">
        <v>525</v>
      </c>
      <c r="K152" s="78">
        <f t="shared" si="35"/>
        <v>97.947761194029852</v>
      </c>
    </row>
    <row r="153" spans="2:11" s="48" customFormat="1" ht="19.149999999999999" hidden="1" customHeight="1" outlineLevel="2" x14ac:dyDescent="0.25">
      <c r="B153" s="111" t="s">
        <v>87</v>
      </c>
      <c r="C153" s="112">
        <v>12</v>
      </c>
      <c r="D153" s="108">
        <v>518</v>
      </c>
      <c r="E153" s="108">
        <f t="shared" si="36"/>
        <v>528</v>
      </c>
      <c r="F153" s="108">
        <v>518</v>
      </c>
      <c r="G153" s="108">
        <v>10</v>
      </c>
      <c r="H153" s="108">
        <v>463</v>
      </c>
      <c r="I153" s="108">
        <f t="shared" si="37"/>
        <v>89.382239382239376</v>
      </c>
      <c r="J153" s="108">
        <v>473</v>
      </c>
      <c r="K153" s="78">
        <f t="shared" si="35"/>
        <v>91.312741312741309</v>
      </c>
    </row>
    <row r="154" spans="2:11" s="48" customFormat="1" ht="19.149999999999999" hidden="1" customHeight="1" outlineLevel="2" x14ac:dyDescent="0.25">
      <c r="B154" s="111" t="s">
        <v>87</v>
      </c>
      <c r="C154" s="112">
        <v>13</v>
      </c>
      <c r="D154" s="108">
        <v>450</v>
      </c>
      <c r="E154" s="108">
        <f t="shared" si="36"/>
        <v>450</v>
      </c>
      <c r="F154" s="108">
        <v>450</v>
      </c>
      <c r="G154" s="108">
        <v>0</v>
      </c>
      <c r="H154" s="108">
        <v>253</v>
      </c>
      <c r="I154" s="108">
        <f t="shared" si="37"/>
        <v>56.222222222222214</v>
      </c>
      <c r="J154" s="108">
        <v>253</v>
      </c>
      <c r="K154" s="78">
        <f t="shared" si="35"/>
        <v>56.222222222222214</v>
      </c>
    </row>
    <row r="155" spans="2:11" s="48" customFormat="1" ht="19.149999999999999" hidden="1" customHeight="1" outlineLevel="2" x14ac:dyDescent="0.25">
      <c r="B155" s="111" t="s">
        <v>87</v>
      </c>
      <c r="C155" s="112">
        <v>14</v>
      </c>
      <c r="D155" s="108">
        <v>539</v>
      </c>
      <c r="E155" s="108">
        <f t="shared" si="36"/>
        <v>549</v>
      </c>
      <c r="F155" s="108">
        <v>539</v>
      </c>
      <c r="G155" s="108">
        <v>10</v>
      </c>
      <c r="H155" s="108">
        <v>332</v>
      </c>
      <c r="I155" s="108">
        <f t="shared" si="37"/>
        <v>61.595547309833023</v>
      </c>
      <c r="J155" s="108">
        <v>300</v>
      </c>
      <c r="K155" s="78">
        <f t="shared" si="35"/>
        <v>55.658627087198518</v>
      </c>
    </row>
    <row r="156" spans="2:11" s="48" customFormat="1" ht="19.149999999999999" hidden="1" customHeight="1" outlineLevel="2" x14ac:dyDescent="0.25">
      <c r="B156" s="111" t="s">
        <v>87</v>
      </c>
      <c r="C156" s="112">
        <v>15</v>
      </c>
      <c r="D156" s="108">
        <v>528</v>
      </c>
      <c r="E156" s="108">
        <f t="shared" si="36"/>
        <v>538</v>
      </c>
      <c r="F156" s="108">
        <v>528</v>
      </c>
      <c r="G156" s="108">
        <v>10</v>
      </c>
      <c r="H156" s="108">
        <v>490</v>
      </c>
      <c r="I156" s="108">
        <f t="shared" si="37"/>
        <v>92.803030303030297</v>
      </c>
      <c r="J156" s="108">
        <v>500</v>
      </c>
      <c r="K156" s="78">
        <f t="shared" si="35"/>
        <v>94.696969696969703</v>
      </c>
    </row>
    <row r="157" spans="2:11" s="48" customFormat="1" ht="19.149999999999999" hidden="1" customHeight="1" outlineLevel="2" x14ac:dyDescent="0.25">
      <c r="B157" s="111" t="s">
        <v>87</v>
      </c>
      <c r="C157" s="112">
        <v>16</v>
      </c>
      <c r="D157" s="108">
        <v>459</v>
      </c>
      <c r="E157" s="108">
        <f t="shared" si="36"/>
        <v>459</v>
      </c>
      <c r="F157" s="108">
        <v>459</v>
      </c>
      <c r="G157" s="108">
        <v>0</v>
      </c>
      <c r="H157" s="108">
        <v>431</v>
      </c>
      <c r="I157" s="108">
        <f t="shared" si="37"/>
        <v>93.899782135076251</v>
      </c>
      <c r="J157" s="108">
        <v>431</v>
      </c>
      <c r="K157" s="78">
        <f t="shared" si="35"/>
        <v>93.899782135076251</v>
      </c>
    </row>
    <row r="158" spans="2:11" s="48" customFormat="1" ht="19.149999999999999" hidden="1" customHeight="1" outlineLevel="2" x14ac:dyDescent="0.25">
      <c r="B158" s="111" t="s">
        <v>87</v>
      </c>
      <c r="C158" s="112">
        <v>17</v>
      </c>
      <c r="D158" s="108">
        <v>443</v>
      </c>
      <c r="E158" s="108">
        <f t="shared" si="36"/>
        <v>452</v>
      </c>
      <c r="F158" s="108">
        <v>443</v>
      </c>
      <c r="G158" s="108">
        <v>9</v>
      </c>
      <c r="H158" s="108">
        <v>356</v>
      </c>
      <c r="I158" s="108">
        <f t="shared" si="37"/>
        <v>80.361173814898422</v>
      </c>
      <c r="J158" s="108">
        <v>364</v>
      </c>
      <c r="K158" s="78">
        <f t="shared" si="35"/>
        <v>82.167042889390515</v>
      </c>
    </row>
    <row r="159" spans="2:11" s="48" customFormat="1" ht="19.149999999999999" hidden="1" customHeight="1" outlineLevel="2" x14ac:dyDescent="0.25">
      <c r="B159" s="111" t="s">
        <v>87</v>
      </c>
      <c r="C159" s="112">
        <v>18</v>
      </c>
      <c r="D159" s="108">
        <v>517</v>
      </c>
      <c r="E159" s="108">
        <f t="shared" si="36"/>
        <v>528</v>
      </c>
      <c r="F159" s="108">
        <v>517</v>
      </c>
      <c r="G159" s="108">
        <v>11</v>
      </c>
      <c r="H159" s="108">
        <v>510</v>
      </c>
      <c r="I159" s="108">
        <f t="shared" si="37"/>
        <v>98.646034816247578</v>
      </c>
      <c r="J159" s="108">
        <v>521</v>
      </c>
      <c r="K159" s="78">
        <f t="shared" si="35"/>
        <v>100.77369439071566</v>
      </c>
    </row>
    <row r="160" spans="2:11" s="48" customFormat="1" ht="19.149999999999999" hidden="1" customHeight="1" outlineLevel="2" x14ac:dyDescent="0.25">
      <c r="B160" s="111" t="s">
        <v>87</v>
      </c>
      <c r="C160" s="112">
        <v>19</v>
      </c>
      <c r="D160" s="108">
        <v>535</v>
      </c>
      <c r="E160" s="108">
        <f t="shared" si="36"/>
        <v>538</v>
      </c>
      <c r="F160" s="108">
        <v>535</v>
      </c>
      <c r="G160" s="108">
        <v>3</v>
      </c>
      <c r="H160" s="108">
        <v>503</v>
      </c>
      <c r="I160" s="108">
        <f t="shared" si="37"/>
        <v>94.018691588785046</v>
      </c>
      <c r="J160" s="108">
        <v>506</v>
      </c>
      <c r="K160" s="78">
        <f t="shared" si="35"/>
        <v>94.579439252336456</v>
      </c>
    </row>
    <row r="161" spans="2:11" s="48" customFormat="1" ht="19.149999999999999" hidden="1" customHeight="1" outlineLevel="2" x14ac:dyDescent="0.25">
      <c r="B161" s="111" t="s">
        <v>87</v>
      </c>
      <c r="C161" s="112">
        <v>20</v>
      </c>
      <c r="D161" s="108">
        <v>421</v>
      </c>
      <c r="E161" s="108">
        <f t="shared" si="36"/>
        <v>426</v>
      </c>
      <c r="F161" s="108">
        <v>421</v>
      </c>
      <c r="G161" s="108">
        <v>5</v>
      </c>
      <c r="H161" s="108">
        <v>390</v>
      </c>
      <c r="I161" s="108">
        <f t="shared" si="37"/>
        <v>92.63657957244655</v>
      </c>
      <c r="J161" s="108">
        <v>395</v>
      </c>
      <c r="K161" s="78">
        <f t="shared" si="35"/>
        <v>93.824228028503569</v>
      </c>
    </row>
    <row r="162" spans="2:11" s="48" customFormat="1" ht="19.149999999999999" hidden="1" customHeight="1" outlineLevel="2" x14ac:dyDescent="0.25">
      <c r="B162" s="111" t="s">
        <v>87</v>
      </c>
      <c r="C162" s="112" t="s">
        <v>14</v>
      </c>
      <c r="D162" s="104"/>
      <c r="E162" s="108"/>
      <c r="F162" s="104"/>
      <c r="G162" s="104"/>
      <c r="H162" s="104"/>
      <c r="I162" s="104"/>
      <c r="J162" s="104"/>
      <c r="K162" s="78"/>
    </row>
    <row r="163" spans="2:11" s="48" customFormat="1" ht="19.149999999999999" customHeight="1" outlineLevel="1" collapsed="1" x14ac:dyDescent="0.25">
      <c r="B163" s="113" t="s">
        <v>87</v>
      </c>
      <c r="C163" s="150"/>
      <c r="D163" s="242">
        <f>SUM(D142:D162)</f>
        <v>9808</v>
      </c>
      <c r="E163" s="242">
        <f t="shared" ref="E163:J163" si="38">SUM(E142:E162)</f>
        <v>10005</v>
      </c>
      <c r="F163" s="242">
        <f t="shared" si="38"/>
        <v>9808</v>
      </c>
      <c r="G163" s="242">
        <f t="shared" si="38"/>
        <v>197</v>
      </c>
      <c r="H163" s="242">
        <f t="shared" si="38"/>
        <v>8527</v>
      </c>
      <c r="I163" s="242">
        <f>SUM(I142:I162)/20</f>
        <v>86.928142531354339</v>
      </c>
      <c r="J163" s="242">
        <f t="shared" si="38"/>
        <v>8679</v>
      </c>
      <c r="K163" s="260">
        <f>SUM(K142:K162)/20</f>
        <v>88.56240268683743</v>
      </c>
    </row>
    <row r="164" spans="2:11" s="48" customFormat="1" ht="19.149999999999999" hidden="1" customHeight="1" outlineLevel="2" x14ac:dyDescent="0.25">
      <c r="B164" s="111" t="s">
        <v>88</v>
      </c>
      <c r="C164" s="112">
        <v>1</v>
      </c>
      <c r="D164" s="108">
        <v>553</v>
      </c>
      <c r="E164" s="108">
        <f>F164+G164</f>
        <v>561</v>
      </c>
      <c r="F164" s="108">
        <v>553</v>
      </c>
      <c r="G164" s="108">
        <v>8</v>
      </c>
      <c r="H164" s="108">
        <v>305</v>
      </c>
      <c r="I164" s="108">
        <f>H164/F164*100</f>
        <v>55.153707052441227</v>
      </c>
      <c r="J164" s="108">
        <v>309</v>
      </c>
      <c r="K164" s="78">
        <f t="shared" si="35"/>
        <v>55.87703435804702</v>
      </c>
    </row>
    <row r="165" spans="2:11" s="48" customFormat="1" ht="19.149999999999999" hidden="1" customHeight="1" outlineLevel="2" x14ac:dyDescent="0.25">
      <c r="B165" s="111" t="s">
        <v>88</v>
      </c>
      <c r="C165" s="112">
        <v>2</v>
      </c>
      <c r="D165" s="108">
        <v>418</v>
      </c>
      <c r="E165" s="108">
        <f t="shared" ref="E165:E204" si="39">F165+G165</f>
        <v>432</v>
      </c>
      <c r="F165" s="108">
        <v>418</v>
      </c>
      <c r="G165" s="108">
        <v>14</v>
      </c>
      <c r="H165" s="108">
        <v>395</v>
      </c>
      <c r="I165" s="108">
        <f>H165/F165*100</f>
        <v>94.497607655502392</v>
      </c>
      <c r="J165" s="108">
        <v>409</v>
      </c>
      <c r="K165" s="78">
        <f t="shared" si="35"/>
        <v>97.84688995215312</v>
      </c>
    </row>
    <row r="166" spans="2:11" s="48" customFormat="1" ht="19.149999999999999" hidden="1" customHeight="1" outlineLevel="2" x14ac:dyDescent="0.25">
      <c r="B166" s="111" t="s">
        <v>88</v>
      </c>
      <c r="C166" s="112">
        <v>3</v>
      </c>
      <c r="D166" s="108">
        <v>527</v>
      </c>
      <c r="E166" s="108">
        <f t="shared" si="39"/>
        <v>536</v>
      </c>
      <c r="F166" s="108">
        <v>527</v>
      </c>
      <c r="G166" s="108">
        <v>9</v>
      </c>
      <c r="H166" s="108">
        <v>502</v>
      </c>
      <c r="I166" s="108">
        <f t="shared" ref="I166:I204" si="40">H166/F166*100</f>
        <v>95.256166982922196</v>
      </c>
      <c r="J166" s="108">
        <v>511</v>
      </c>
      <c r="K166" s="78">
        <f t="shared" si="35"/>
        <v>96.963946869070199</v>
      </c>
    </row>
    <row r="167" spans="2:11" s="48" customFormat="1" ht="19.149999999999999" hidden="1" customHeight="1" outlineLevel="2" x14ac:dyDescent="0.25">
      <c r="B167" s="111" t="s">
        <v>88</v>
      </c>
      <c r="C167" s="112">
        <v>4</v>
      </c>
      <c r="D167" s="108">
        <v>443</v>
      </c>
      <c r="E167" s="108">
        <f t="shared" si="39"/>
        <v>450</v>
      </c>
      <c r="F167" s="108">
        <v>443</v>
      </c>
      <c r="G167" s="108">
        <v>7</v>
      </c>
      <c r="H167" s="108">
        <v>365</v>
      </c>
      <c r="I167" s="108">
        <f t="shared" si="40"/>
        <v>82.392776523702025</v>
      </c>
      <c r="J167" s="108">
        <v>372</v>
      </c>
      <c r="K167" s="78">
        <f t="shared" si="35"/>
        <v>83.972911963882623</v>
      </c>
    </row>
    <row r="168" spans="2:11" s="48" customFormat="1" ht="19.149999999999999" hidden="1" customHeight="1" outlineLevel="2" x14ac:dyDescent="0.25">
      <c r="B168" s="111" t="s">
        <v>88</v>
      </c>
      <c r="C168" s="112">
        <v>5</v>
      </c>
      <c r="D168" s="108">
        <v>444</v>
      </c>
      <c r="E168" s="108">
        <f t="shared" si="39"/>
        <v>453</v>
      </c>
      <c r="F168" s="108">
        <v>444</v>
      </c>
      <c r="G168" s="108">
        <v>9</v>
      </c>
      <c r="H168" s="108">
        <v>388</v>
      </c>
      <c r="I168" s="108">
        <f t="shared" si="40"/>
        <v>87.387387387387378</v>
      </c>
      <c r="J168" s="108">
        <v>396</v>
      </c>
      <c r="K168" s="78">
        <f t="shared" si="35"/>
        <v>89.189189189189193</v>
      </c>
    </row>
    <row r="169" spans="2:11" s="48" customFormat="1" ht="19.149999999999999" hidden="1" customHeight="1" outlineLevel="2" x14ac:dyDescent="0.25">
      <c r="B169" s="111" t="s">
        <v>88</v>
      </c>
      <c r="C169" s="112">
        <v>6</v>
      </c>
      <c r="D169" s="108">
        <v>460</v>
      </c>
      <c r="E169" s="108">
        <f t="shared" si="39"/>
        <v>475</v>
      </c>
      <c r="F169" s="108">
        <v>460</v>
      </c>
      <c r="G169" s="108">
        <v>15</v>
      </c>
      <c r="H169" s="108">
        <v>275</v>
      </c>
      <c r="I169" s="108">
        <f t="shared" si="40"/>
        <v>59.782608695652172</v>
      </c>
      <c r="J169" s="108">
        <v>290</v>
      </c>
      <c r="K169" s="78">
        <f t="shared" si="35"/>
        <v>63.04347826086957</v>
      </c>
    </row>
    <row r="170" spans="2:11" s="48" customFormat="1" ht="19.149999999999999" hidden="1" customHeight="1" outlineLevel="2" x14ac:dyDescent="0.25">
      <c r="B170" s="111" t="s">
        <v>88</v>
      </c>
      <c r="C170" s="112">
        <v>7</v>
      </c>
      <c r="D170" s="108">
        <v>498</v>
      </c>
      <c r="E170" s="108">
        <f t="shared" si="39"/>
        <v>510</v>
      </c>
      <c r="F170" s="108">
        <v>498</v>
      </c>
      <c r="G170" s="108">
        <v>12</v>
      </c>
      <c r="H170" s="108">
        <v>437</v>
      </c>
      <c r="I170" s="108">
        <f t="shared" si="40"/>
        <v>87.751004016064257</v>
      </c>
      <c r="J170" s="108">
        <v>426</v>
      </c>
      <c r="K170" s="78">
        <f t="shared" si="35"/>
        <v>85.542168674698786</v>
      </c>
    </row>
    <row r="171" spans="2:11" s="48" customFormat="1" ht="19.149999999999999" hidden="1" customHeight="1" outlineLevel="2" x14ac:dyDescent="0.25">
      <c r="B171" s="111" t="s">
        <v>88</v>
      </c>
      <c r="C171" s="112">
        <v>8</v>
      </c>
      <c r="D171" s="108">
        <v>399</v>
      </c>
      <c r="E171" s="108">
        <f t="shared" si="39"/>
        <v>404</v>
      </c>
      <c r="F171" s="108">
        <v>399</v>
      </c>
      <c r="G171" s="108">
        <v>5</v>
      </c>
      <c r="H171" s="108">
        <v>345</v>
      </c>
      <c r="I171" s="108">
        <f t="shared" si="40"/>
        <v>86.46616541353383</v>
      </c>
      <c r="J171" s="108">
        <v>350</v>
      </c>
      <c r="K171" s="78">
        <f t="shared" si="35"/>
        <v>87.719298245614027</v>
      </c>
    </row>
    <row r="172" spans="2:11" s="48" customFormat="1" ht="19.149999999999999" hidden="1" customHeight="1" outlineLevel="2" x14ac:dyDescent="0.25">
      <c r="B172" s="111" t="s">
        <v>88</v>
      </c>
      <c r="C172" s="112">
        <v>9</v>
      </c>
      <c r="D172" s="108">
        <v>479</v>
      </c>
      <c r="E172" s="108">
        <f t="shared" si="39"/>
        <v>489</v>
      </c>
      <c r="F172" s="108">
        <v>479</v>
      </c>
      <c r="G172" s="108">
        <v>10</v>
      </c>
      <c r="H172" s="108">
        <v>445</v>
      </c>
      <c r="I172" s="108">
        <f t="shared" si="40"/>
        <v>92.901878914405017</v>
      </c>
      <c r="J172" s="108">
        <v>455</v>
      </c>
      <c r="K172" s="78">
        <f t="shared" si="35"/>
        <v>94.989561586638828</v>
      </c>
    </row>
    <row r="173" spans="2:11" s="48" customFormat="1" ht="19.149999999999999" hidden="1" customHeight="1" outlineLevel="2" x14ac:dyDescent="0.25">
      <c r="B173" s="111" t="s">
        <v>88</v>
      </c>
      <c r="C173" s="112">
        <v>10</v>
      </c>
      <c r="D173" s="108">
        <v>419</v>
      </c>
      <c r="E173" s="108">
        <f t="shared" si="39"/>
        <v>428</v>
      </c>
      <c r="F173" s="108">
        <v>419</v>
      </c>
      <c r="G173" s="108">
        <v>9</v>
      </c>
      <c r="H173" s="108">
        <v>361</v>
      </c>
      <c r="I173" s="108">
        <f t="shared" si="40"/>
        <v>86.157517899761331</v>
      </c>
      <c r="J173" s="108">
        <v>363</v>
      </c>
      <c r="K173" s="78">
        <f t="shared" si="35"/>
        <v>86.634844868735087</v>
      </c>
    </row>
    <row r="174" spans="2:11" s="48" customFormat="1" ht="19.149999999999999" hidden="1" customHeight="1" outlineLevel="2" x14ac:dyDescent="0.25">
      <c r="B174" s="111" t="s">
        <v>88</v>
      </c>
      <c r="C174" s="112">
        <v>11</v>
      </c>
      <c r="D174" s="108">
        <v>445</v>
      </c>
      <c r="E174" s="108">
        <f t="shared" si="39"/>
        <v>452</v>
      </c>
      <c r="F174" s="108">
        <v>445</v>
      </c>
      <c r="G174" s="108">
        <v>7</v>
      </c>
      <c r="H174" s="108">
        <v>396</v>
      </c>
      <c r="I174" s="108">
        <f t="shared" si="40"/>
        <v>88.988764044943821</v>
      </c>
      <c r="J174" s="108">
        <v>403</v>
      </c>
      <c r="K174" s="78">
        <f t="shared" si="35"/>
        <v>90.561797752808985</v>
      </c>
    </row>
    <row r="175" spans="2:11" s="48" customFormat="1" ht="19.149999999999999" hidden="1" customHeight="1" outlineLevel="2" x14ac:dyDescent="0.25">
      <c r="B175" s="111" t="s">
        <v>88</v>
      </c>
      <c r="C175" s="112">
        <v>12</v>
      </c>
      <c r="D175" s="108">
        <v>431</v>
      </c>
      <c r="E175" s="108">
        <f t="shared" si="39"/>
        <v>441</v>
      </c>
      <c r="F175" s="108">
        <v>431</v>
      </c>
      <c r="G175" s="108">
        <v>10</v>
      </c>
      <c r="H175" s="108">
        <v>275</v>
      </c>
      <c r="I175" s="108">
        <f t="shared" si="40"/>
        <v>63.805104408352662</v>
      </c>
      <c r="J175" s="108">
        <v>285</v>
      </c>
      <c r="K175" s="78">
        <f t="shared" si="35"/>
        <v>66.125290023201856</v>
      </c>
    </row>
    <row r="176" spans="2:11" s="48" customFormat="1" ht="19.149999999999999" hidden="1" customHeight="1" outlineLevel="2" x14ac:dyDescent="0.25">
      <c r="B176" s="111" t="s">
        <v>88</v>
      </c>
      <c r="C176" s="112">
        <v>13</v>
      </c>
      <c r="D176" s="108">
        <v>450</v>
      </c>
      <c r="E176" s="108">
        <f t="shared" si="39"/>
        <v>459</v>
      </c>
      <c r="F176" s="108">
        <v>450</v>
      </c>
      <c r="G176" s="108">
        <v>9</v>
      </c>
      <c r="H176" s="108">
        <v>401</v>
      </c>
      <c r="I176" s="108">
        <f t="shared" si="40"/>
        <v>89.111111111111114</v>
      </c>
      <c r="J176" s="108">
        <v>410</v>
      </c>
      <c r="K176" s="78">
        <f t="shared" si="35"/>
        <v>91.111111111111114</v>
      </c>
    </row>
    <row r="177" spans="2:11" s="48" customFormat="1" ht="19.149999999999999" hidden="1" customHeight="1" outlineLevel="2" x14ac:dyDescent="0.25">
      <c r="B177" s="111" t="s">
        <v>88</v>
      </c>
      <c r="C177" s="112">
        <v>14</v>
      </c>
      <c r="D177" s="108">
        <v>484</v>
      </c>
      <c r="E177" s="108">
        <f t="shared" si="39"/>
        <v>492</v>
      </c>
      <c r="F177" s="108">
        <v>484</v>
      </c>
      <c r="G177" s="108">
        <v>8</v>
      </c>
      <c r="H177" s="108">
        <v>414</v>
      </c>
      <c r="I177" s="108">
        <f t="shared" si="40"/>
        <v>85.537190082644628</v>
      </c>
      <c r="J177" s="108">
        <v>420</v>
      </c>
      <c r="K177" s="78">
        <f t="shared" si="35"/>
        <v>86.776859504132233</v>
      </c>
    </row>
    <row r="178" spans="2:11" s="48" customFormat="1" ht="19.149999999999999" hidden="1" customHeight="1" outlineLevel="2" x14ac:dyDescent="0.25">
      <c r="B178" s="111" t="s">
        <v>88</v>
      </c>
      <c r="C178" s="112">
        <v>15</v>
      </c>
      <c r="D178" s="108">
        <v>465</v>
      </c>
      <c r="E178" s="108">
        <f t="shared" si="39"/>
        <v>472</v>
      </c>
      <c r="F178" s="108">
        <v>465</v>
      </c>
      <c r="G178" s="108">
        <v>7</v>
      </c>
      <c r="H178" s="108">
        <v>378</v>
      </c>
      <c r="I178" s="108">
        <f t="shared" si="40"/>
        <v>81.290322580645153</v>
      </c>
      <c r="J178" s="108">
        <v>385</v>
      </c>
      <c r="K178" s="78">
        <f t="shared" si="35"/>
        <v>82.795698924731184</v>
      </c>
    </row>
    <row r="179" spans="2:11" s="48" customFormat="1" ht="19.149999999999999" hidden="1" customHeight="1" outlineLevel="2" x14ac:dyDescent="0.25">
      <c r="B179" s="111" t="s">
        <v>88</v>
      </c>
      <c r="C179" s="112">
        <v>16</v>
      </c>
      <c r="D179" s="108">
        <v>463</v>
      </c>
      <c r="E179" s="108">
        <f t="shared" si="39"/>
        <v>471</v>
      </c>
      <c r="F179" s="108">
        <v>463</v>
      </c>
      <c r="G179" s="108">
        <v>8</v>
      </c>
      <c r="H179" s="108">
        <v>407</v>
      </c>
      <c r="I179" s="108">
        <f t="shared" si="40"/>
        <v>87.904967602591782</v>
      </c>
      <c r="J179" s="108">
        <v>415</v>
      </c>
      <c r="K179" s="78">
        <f t="shared" si="35"/>
        <v>89.632829373650097</v>
      </c>
    </row>
    <row r="180" spans="2:11" s="48" customFormat="1" ht="19.149999999999999" hidden="1" customHeight="1" outlineLevel="2" x14ac:dyDescent="0.25">
      <c r="B180" s="111" t="s">
        <v>88</v>
      </c>
      <c r="C180" s="112">
        <v>17</v>
      </c>
      <c r="D180" s="108">
        <v>429</v>
      </c>
      <c r="E180" s="108">
        <f t="shared" si="39"/>
        <v>441</v>
      </c>
      <c r="F180" s="108">
        <v>429</v>
      </c>
      <c r="G180" s="108">
        <v>12</v>
      </c>
      <c r="H180" s="108">
        <v>383</v>
      </c>
      <c r="I180" s="108">
        <f t="shared" si="40"/>
        <v>89.277389277389275</v>
      </c>
      <c r="J180" s="108">
        <v>395</v>
      </c>
      <c r="K180" s="78">
        <f t="shared" si="35"/>
        <v>92.074592074592076</v>
      </c>
    </row>
    <row r="181" spans="2:11" s="48" customFormat="1" ht="19.149999999999999" hidden="1" customHeight="1" outlineLevel="2" x14ac:dyDescent="0.25">
      <c r="B181" s="111" t="s">
        <v>88</v>
      </c>
      <c r="C181" s="112">
        <v>18</v>
      </c>
      <c r="D181" s="108">
        <v>468</v>
      </c>
      <c r="E181" s="108">
        <f t="shared" si="39"/>
        <v>479</v>
      </c>
      <c r="F181" s="108">
        <v>468</v>
      </c>
      <c r="G181" s="108">
        <v>11</v>
      </c>
      <c r="H181" s="108">
        <v>419</v>
      </c>
      <c r="I181" s="108">
        <f t="shared" si="40"/>
        <v>89.529914529914535</v>
      </c>
      <c r="J181" s="108">
        <v>430</v>
      </c>
      <c r="K181" s="78">
        <f t="shared" si="35"/>
        <v>91.880341880341874</v>
      </c>
    </row>
    <row r="182" spans="2:11" s="48" customFormat="1" ht="19.149999999999999" hidden="1" customHeight="1" outlineLevel="2" x14ac:dyDescent="0.25">
      <c r="B182" s="111" t="s">
        <v>88</v>
      </c>
      <c r="C182" s="112">
        <v>19</v>
      </c>
      <c r="D182" s="108">
        <v>553</v>
      </c>
      <c r="E182" s="108">
        <f t="shared" si="39"/>
        <v>563</v>
      </c>
      <c r="F182" s="108">
        <v>553</v>
      </c>
      <c r="G182" s="108">
        <v>10</v>
      </c>
      <c r="H182" s="108">
        <v>411</v>
      </c>
      <c r="I182" s="108">
        <f t="shared" si="40"/>
        <v>74.321880650994572</v>
      </c>
      <c r="J182" s="108">
        <v>421</v>
      </c>
      <c r="K182" s="78">
        <f t="shared" si="35"/>
        <v>76.130198915009046</v>
      </c>
    </row>
    <row r="183" spans="2:11" s="48" customFormat="1" ht="19.149999999999999" hidden="1" customHeight="1" outlineLevel="2" x14ac:dyDescent="0.25">
      <c r="B183" s="111" t="s">
        <v>88</v>
      </c>
      <c r="C183" s="112">
        <v>20</v>
      </c>
      <c r="D183" s="108">
        <v>480</v>
      </c>
      <c r="E183" s="108">
        <f t="shared" si="39"/>
        <v>491</v>
      </c>
      <c r="F183" s="108">
        <v>480</v>
      </c>
      <c r="G183" s="108">
        <v>11</v>
      </c>
      <c r="H183" s="108">
        <v>370</v>
      </c>
      <c r="I183" s="108">
        <f t="shared" si="40"/>
        <v>77.083333333333343</v>
      </c>
      <c r="J183" s="108">
        <v>381</v>
      </c>
      <c r="K183" s="78">
        <f t="shared" si="35"/>
        <v>79.375</v>
      </c>
    </row>
    <row r="184" spans="2:11" s="48" customFormat="1" ht="19.149999999999999" hidden="1" customHeight="1" outlineLevel="2" x14ac:dyDescent="0.25">
      <c r="B184" s="111" t="s">
        <v>88</v>
      </c>
      <c r="C184" s="112">
        <v>21</v>
      </c>
      <c r="D184" s="108">
        <v>423</v>
      </c>
      <c r="E184" s="108">
        <f t="shared" si="39"/>
        <v>431</v>
      </c>
      <c r="F184" s="108">
        <v>423</v>
      </c>
      <c r="G184" s="108">
        <v>8</v>
      </c>
      <c r="H184" s="108">
        <v>376</v>
      </c>
      <c r="I184" s="108">
        <f t="shared" si="40"/>
        <v>88.888888888888886</v>
      </c>
      <c r="J184" s="108">
        <v>384</v>
      </c>
      <c r="K184" s="78">
        <f t="shared" si="35"/>
        <v>90.780141843971634</v>
      </c>
    </row>
    <row r="185" spans="2:11" s="48" customFormat="1" ht="19.149999999999999" hidden="1" customHeight="1" outlineLevel="2" x14ac:dyDescent="0.25">
      <c r="B185" s="111" t="s">
        <v>88</v>
      </c>
      <c r="C185" s="112">
        <v>22</v>
      </c>
      <c r="D185" s="108">
        <v>584</v>
      </c>
      <c r="E185" s="108">
        <f t="shared" si="39"/>
        <v>596</v>
      </c>
      <c r="F185" s="108">
        <v>584</v>
      </c>
      <c r="G185" s="108">
        <v>12</v>
      </c>
      <c r="H185" s="108">
        <v>502</v>
      </c>
      <c r="I185" s="108">
        <f t="shared" si="40"/>
        <v>85.958904109589042</v>
      </c>
      <c r="J185" s="108">
        <v>514</v>
      </c>
      <c r="K185" s="78">
        <f t="shared" si="35"/>
        <v>88.013698630136986</v>
      </c>
    </row>
    <row r="186" spans="2:11" s="48" customFormat="1" ht="19.149999999999999" hidden="1" customHeight="1" outlineLevel="2" x14ac:dyDescent="0.25">
      <c r="B186" s="111" t="s">
        <v>88</v>
      </c>
      <c r="C186" s="112">
        <v>23</v>
      </c>
      <c r="D186" s="108">
        <v>472</v>
      </c>
      <c r="E186" s="108">
        <f t="shared" si="39"/>
        <v>488</v>
      </c>
      <c r="F186" s="108">
        <v>472</v>
      </c>
      <c r="G186" s="108">
        <v>16</v>
      </c>
      <c r="H186" s="108">
        <v>346</v>
      </c>
      <c r="I186" s="108">
        <f t="shared" si="40"/>
        <v>73.305084745762713</v>
      </c>
      <c r="J186" s="108">
        <v>360</v>
      </c>
      <c r="K186" s="78">
        <f t="shared" si="35"/>
        <v>76.271186440677965</v>
      </c>
    </row>
    <row r="187" spans="2:11" s="48" customFormat="1" ht="19.149999999999999" hidden="1" customHeight="1" outlineLevel="2" x14ac:dyDescent="0.25">
      <c r="B187" s="111" t="s">
        <v>88</v>
      </c>
      <c r="C187" s="112">
        <v>24</v>
      </c>
      <c r="D187" s="108">
        <v>575</v>
      </c>
      <c r="E187" s="108">
        <f t="shared" si="39"/>
        <v>586</v>
      </c>
      <c r="F187" s="108">
        <v>575</v>
      </c>
      <c r="G187" s="108">
        <v>11</v>
      </c>
      <c r="H187" s="108">
        <v>454</v>
      </c>
      <c r="I187" s="108">
        <f t="shared" si="40"/>
        <v>78.956521739130437</v>
      </c>
      <c r="J187" s="108">
        <v>453</v>
      </c>
      <c r="K187" s="78">
        <f t="shared" si="35"/>
        <v>78.782608695652172</v>
      </c>
    </row>
    <row r="188" spans="2:11" s="48" customFormat="1" ht="19.149999999999999" hidden="1" customHeight="1" outlineLevel="2" x14ac:dyDescent="0.25">
      <c r="B188" s="111" t="s">
        <v>88</v>
      </c>
      <c r="C188" s="112">
        <v>25</v>
      </c>
      <c r="D188" s="108">
        <v>382</v>
      </c>
      <c r="E188" s="108">
        <f t="shared" si="39"/>
        <v>390</v>
      </c>
      <c r="F188" s="108">
        <v>382</v>
      </c>
      <c r="G188" s="108">
        <v>8</v>
      </c>
      <c r="H188" s="108">
        <v>312</v>
      </c>
      <c r="I188" s="108">
        <f t="shared" si="40"/>
        <v>81.675392670157066</v>
      </c>
      <c r="J188" s="108">
        <v>319</v>
      </c>
      <c r="K188" s="78">
        <f t="shared" si="35"/>
        <v>83.507853403141368</v>
      </c>
    </row>
    <row r="189" spans="2:11" s="48" customFormat="1" ht="19.149999999999999" hidden="1" customHeight="1" outlineLevel="2" x14ac:dyDescent="0.25">
      <c r="B189" s="111" t="s">
        <v>88</v>
      </c>
      <c r="C189" s="112">
        <v>26</v>
      </c>
      <c r="D189" s="108">
        <v>481</v>
      </c>
      <c r="E189" s="108">
        <f t="shared" si="39"/>
        <v>491</v>
      </c>
      <c r="F189" s="108">
        <v>481</v>
      </c>
      <c r="G189" s="108">
        <v>10</v>
      </c>
      <c r="H189" s="108">
        <v>447</v>
      </c>
      <c r="I189" s="108">
        <f t="shared" si="40"/>
        <v>92.931392931392935</v>
      </c>
      <c r="J189" s="108">
        <v>457</v>
      </c>
      <c r="K189" s="78">
        <f t="shared" si="35"/>
        <v>95.010395010395015</v>
      </c>
    </row>
    <row r="190" spans="2:11" s="48" customFormat="1" ht="19.149999999999999" hidden="1" customHeight="1" outlineLevel="2" x14ac:dyDescent="0.25">
      <c r="B190" s="111" t="s">
        <v>88</v>
      </c>
      <c r="C190" s="112">
        <v>27</v>
      </c>
      <c r="D190" s="108">
        <v>487</v>
      </c>
      <c r="E190" s="108">
        <f t="shared" si="39"/>
        <v>512</v>
      </c>
      <c r="F190" s="108">
        <v>487</v>
      </c>
      <c r="G190" s="108">
        <v>25</v>
      </c>
      <c r="H190" s="108">
        <v>255</v>
      </c>
      <c r="I190" s="108">
        <f t="shared" si="40"/>
        <v>52.361396303901444</v>
      </c>
      <c r="J190" s="108">
        <v>280</v>
      </c>
      <c r="K190" s="78">
        <f t="shared" si="35"/>
        <v>57.494866529774121</v>
      </c>
    </row>
    <row r="191" spans="2:11" s="48" customFormat="1" ht="19.149999999999999" hidden="1" customHeight="1" outlineLevel="2" x14ac:dyDescent="0.25">
      <c r="B191" s="111" t="s">
        <v>88</v>
      </c>
      <c r="C191" s="112">
        <v>28</v>
      </c>
      <c r="D191" s="108">
        <v>488</v>
      </c>
      <c r="E191" s="108">
        <f t="shared" si="39"/>
        <v>505</v>
      </c>
      <c r="F191" s="108">
        <v>488</v>
      </c>
      <c r="G191" s="108">
        <v>17</v>
      </c>
      <c r="H191" s="108">
        <v>428</v>
      </c>
      <c r="I191" s="108">
        <f t="shared" si="40"/>
        <v>87.704918032786878</v>
      </c>
      <c r="J191" s="108">
        <v>445</v>
      </c>
      <c r="K191" s="78">
        <f t="shared" si="35"/>
        <v>91.188524590163937</v>
      </c>
    </row>
    <row r="192" spans="2:11" s="48" customFormat="1" ht="19.149999999999999" hidden="1" customHeight="1" outlineLevel="2" x14ac:dyDescent="0.25">
      <c r="B192" s="111" t="s">
        <v>88</v>
      </c>
      <c r="C192" s="112">
        <v>29</v>
      </c>
      <c r="D192" s="108">
        <v>523</v>
      </c>
      <c r="E192" s="108">
        <f t="shared" si="39"/>
        <v>539</v>
      </c>
      <c r="F192" s="108">
        <v>523</v>
      </c>
      <c r="G192" s="108">
        <v>16</v>
      </c>
      <c r="H192" s="108">
        <v>437</v>
      </c>
      <c r="I192" s="108">
        <f t="shared" si="40"/>
        <v>83.556405353728493</v>
      </c>
      <c r="J192" s="108">
        <v>453</v>
      </c>
      <c r="K192" s="78">
        <f t="shared" si="35"/>
        <v>86.615678776290622</v>
      </c>
    </row>
    <row r="193" spans="2:11" s="48" customFormat="1" ht="19.149999999999999" hidden="1" customHeight="1" outlineLevel="2" x14ac:dyDescent="0.25">
      <c r="B193" s="111" t="s">
        <v>88</v>
      </c>
      <c r="C193" s="112">
        <v>30</v>
      </c>
      <c r="D193" s="108">
        <v>405</v>
      </c>
      <c r="E193" s="108">
        <f t="shared" si="39"/>
        <v>413</v>
      </c>
      <c r="F193" s="108">
        <v>405</v>
      </c>
      <c r="G193" s="108">
        <v>8</v>
      </c>
      <c r="H193" s="108">
        <v>390</v>
      </c>
      <c r="I193" s="108">
        <f t="shared" si="40"/>
        <v>96.296296296296291</v>
      </c>
      <c r="J193" s="108">
        <v>398</v>
      </c>
      <c r="K193" s="78">
        <f t="shared" si="35"/>
        <v>98.271604938271608</v>
      </c>
    </row>
    <row r="194" spans="2:11" s="48" customFormat="1" ht="19.149999999999999" hidden="1" customHeight="1" outlineLevel="2" x14ac:dyDescent="0.25">
      <c r="B194" s="111" t="s">
        <v>88</v>
      </c>
      <c r="C194" s="112">
        <v>31</v>
      </c>
      <c r="D194" s="108">
        <v>508</v>
      </c>
      <c r="E194" s="108">
        <f t="shared" si="39"/>
        <v>517</v>
      </c>
      <c r="F194" s="108">
        <v>508</v>
      </c>
      <c r="G194" s="108">
        <v>9</v>
      </c>
      <c r="H194" s="108">
        <v>311</v>
      </c>
      <c r="I194" s="108">
        <f t="shared" si="40"/>
        <v>61.220472440944881</v>
      </c>
      <c r="J194" s="108">
        <v>320</v>
      </c>
      <c r="K194" s="78">
        <f t="shared" si="35"/>
        <v>62.99212598425197</v>
      </c>
    </row>
    <row r="195" spans="2:11" s="48" customFormat="1" ht="19.149999999999999" hidden="1" customHeight="1" outlineLevel="2" x14ac:dyDescent="0.25">
      <c r="B195" s="111" t="s">
        <v>88</v>
      </c>
      <c r="C195" s="112">
        <v>32</v>
      </c>
      <c r="D195" s="108">
        <v>404</v>
      </c>
      <c r="E195" s="108">
        <f t="shared" si="39"/>
        <v>410</v>
      </c>
      <c r="F195" s="108">
        <v>404</v>
      </c>
      <c r="G195" s="108">
        <v>6</v>
      </c>
      <c r="H195" s="108">
        <v>246</v>
      </c>
      <c r="I195" s="108">
        <f t="shared" si="40"/>
        <v>60.89108910891089</v>
      </c>
      <c r="J195" s="108">
        <v>245</v>
      </c>
      <c r="K195" s="78">
        <f t="shared" si="35"/>
        <v>60.64356435643564</v>
      </c>
    </row>
    <row r="196" spans="2:11" s="48" customFormat="1" ht="19.149999999999999" hidden="1" customHeight="1" outlineLevel="2" x14ac:dyDescent="0.25">
      <c r="B196" s="111" t="s">
        <v>88</v>
      </c>
      <c r="C196" s="112">
        <v>33</v>
      </c>
      <c r="D196" s="108">
        <v>389</v>
      </c>
      <c r="E196" s="108">
        <f t="shared" si="39"/>
        <v>397</v>
      </c>
      <c r="F196" s="108">
        <v>389</v>
      </c>
      <c r="G196" s="108">
        <v>8</v>
      </c>
      <c r="H196" s="108">
        <v>269</v>
      </c>
      <c r="I196" s="108">
        <f t="shared" si="40"/>
        <v>69.151670951156802</v>
      </c>
      <c r="J196" s="108">
        <v>277</v>
      </c>
      <c r="K196" s="78">
        <f t="shared" si="35"/>
        <v>71.208226221079698</v>
      </c>
    </row>
    <row r="197" spans="2:11" s="48" customFormat="1" ht="19.149999999999999" hidden="1" customHeight="1" outlineLevel="2" x14ac:dyDescent="0.25">
      <c r="B197" s="111" t="s">
        <v>88</v>
      </c>
      <c r="C197" s="112">
        <v>34</v>
      </c>
      <c r="D197" s="108">
        <v>527</v>
      </c>
      <c r="E197" s="108">
        <f t="shared" si="39"/>
        <v>536</v>
      </c>
      <c r="F197" s="108">
        <v>527</v>
      </c>
      <c r="G197" s="108">
        <v>9</v>
      </c>
      <c r="H197" s="108">
        <v>433</v>
      </c>
      <c r="I197" s="108">
        <f t="shared" si="40"/>
        <v>82.163187855787484</v>
      </c>
      <c r="J197" s="108">
        <v>442</v>
      </c>
      <c r="K197" s="78">
        <f t="shared" si="35"/>
        <v>83.870967741935488</v>
      </c>
    </row>
    <row r="198" spans="2:11" s="48" customFormat="1" ht="19.149999999999999" hidden="1" customHeight="1" outlineLevel="2" x14ac:dyDescent="0.25">
      <c r="B198" s="111" t="s">
        <v>88</v>
      </c>
      <c r="C198" s="112">
        <v>35</v>
      </c>
      <c r="D198" s="108">
        <v>480</v>
      </c>
      <c r="E198" s="108">
        <f t="shared" si="39"/>
        <v>487</v>
      </c>
      <c r="F198" s="108">
        <v>480</v>
      </c>
      <c r="G198" s="108">
        <v>7</v>
      </c>
      <c r="H198" s="108">
        <v>403</v>
      </c>
      <c r="I198" s="108">
        <f t="shared" si="40"/>
        <v>83.958333333333329</v>
      </c>
      <c r="J198" s="108">
        <v>410</v>
      </c>
      <c r="K198" s="78">
        <f t="shared" si="35"/>
        <v>85.416666666666657</v>
      </c>
    </row>
    <row r="199" spans="2:11" s="48" customFormat="1" ht="19.149999999999999" hidden="1" customHeight="1" outlineLevel="2" x14ac:dyDescent="0.25">
      <c r="B199" s="111" t="s">
        <v>88</v>
      </c>
      <c r="C199" s="112">
        <v>36</v>
      </c>
      <c r="D199" s="108">
        <v>580</v>
      </c>
      <c r="E199" s="108">
        <f t="shared" si="39"/>
        <v>589</v>
      </c>
      <c r="F199" s="108">
        <v>580</v>
      </c>
      <c r="G199" s="108">
        <v>9</v>
      </c>
      <c r="H199" s="108">
        <v>441</v>
      </c>
      <c r="I199" s="108">
        <f t="shared" si="40"/>
        <v>76.034482758620697</v>
      </c>
      <c r="J199" s="108">
        <v>449</v>
      </c>
      <c r="K199" s="78">
        <f t="shared" si="35"/>
        <v>77.413793103448285</v>
      </c>
    </row>
    <row r="200" spans="2:11" s="48" customFormat="1" ht="19.149999999999999" hidden="1" customHeight="1" outlineLevel="2" x14ac:dyDescent="0.25">
      <c r="B200" s="111" t="s">
        <v>88</v>
      </c>
      <c r="C200" s="112">
        <v>37</v>
      </c>
      <c r="D200" s="108">
        <v>435</v>
      </c>
      <c r="E200" s="108">
        <f t="shared" si="39"/>
        <v>441</v>
      </c>
      <c r="F200" s="108">
        <v>435</v>
      </c>
      <c r="G200" s="108">
        <v>6</v>
      </c>
      <c r="H200" s="108">
        <v>343</v>
      </c>
      <c r="I200" s="108">
        <f t="shared" si="40"/>
        <v>78.850574712643677</v>
      </c>
      <c r="J200" s="108">
        <v>349</v>
      </c>
      <c r="K200" s="78">
        <f t="shared" si="35"/>
        <v>80.229885057471265</v>
      </c>
    </row>
    <row r="201" spans="2:11" s="48" customFormat="1" ht="19.149999999999999" hidden="1" customHeight="1" outlineLevel="2" x14ac:dyDescent="0.25">
      <c r="B201" s="111" t="s">
        <v>88</v>
      </c>
      <c r="C201" s="112">
        <v>38</v>
      </c>
      <c r="D201" s="108">
        <v>447</v>
      </c>
      <c r="E201" s="108">
        <f t="shared" si="39"/>
        <v>456</v>
      </c>
      <c r="F201" s="108">
        <v>447</v>
      </c>
      <c r="G201" s="108">
        <v>9</v>
      </c>
      <c r="H201" s="108">
        <v>374</v>
      </c>
      <c r="I201" s="108">
        <f t="shared" si="40"/>
        <v>83.668903803131982</v>
      </c>
      <c r="J201" s="108">
        <v>340</v>
      </c>
      <c r="K201" s="78">
        <f t="shared" si="35"/>
        <v>76.062639821029094</v>
      </c>
    </row>
    <row r="202" spans="2:11" s="48" customFormat="1" ht="19.149999999999999" hidden="1" customHeight="1" outlineLevel="2" x14ac:dyDescent="0.25">
      <c r="B202" s="111" t="s">
        <v>88</v>
      </c>
      <c r="C202" s="112">
        <v>39</v>
      </c>
      <c r="D202" s="108">
        <v>409</v>
      </c>
      <c r="E202" s="108">
        <f t="shared" si="39"/>
        <v>418</v>
      </c>
      <c r="F202" s="108">
        <v>409</v>
      </c>
      <c r="G202" s="108">
        <v>9</v>
      </c>
      <c r="H202" s="108">
        <v>329</v>
      </c>
      <c r="I202" s="108">
        <f t="shared" si="40"/>
        <v>80.440097799510994</v>
      </c>
      <c r="J202" s="108">
        <v>338</v>
      </c>
      <c r="K202" s="78">
        <f t="shared" si="35"/>
        <v>82.640586797066021</v>
      </c>
    </row>
    <row r="203" spans="2:11" s="48" customFormat="1" ht="19.149999999999999" hidden="1" customHeight="1" outlineLevel="2" x14ac:dyDescent="0.25">
      <c r="B203" s="111" t="s">
        <v>88</v>
      </c>
      <c r="C203" s="112">
        <v>40</v>
      </c>
      <c r="D203" s="108">
        <v>487</v>
      </c>
      <c r="E203" s="108">
        <f t="shared" si="39"/>
        <v>494</v>
      </c>
      <c r="F203" s="108">
        <v>487</v>
      </c>
      <c r="G203" s="108">
        <v>7</v>
      </c>
      <c r="H203" s="108">
        <v>400</v>
      </c>
      <c r="I203" s="108">
        <f t="shared" si="40"/>
        <v>82.135523613963031</v>
      </c>
      <c r="J203" s="108">
        <v>407</v>
      </c>
      <c r="K203" s="78">
        <f t="shared" si="35"/>
        <v>83.572895277207394</v>
      </c>
    </row>
    <row r="204" spans="2:11" s="48" customFormat="1" ht="19.149999999999999" hidden="1" customHeight="1" outlineLevel="2" x14ac:dyDescent="0.25">
      <c r="B204" s="111" t="s">
        <v>88</v>
      </c>
      <c r="C204" s="112">
        <v>41</v>
      </c>
      <c r="D204" s="108">
        <v>504</v>
      </c>
      <c r="E204" s="108">
        <f t="shared" si="39"/>
        <v>511</v>
      </c>
      <c r="F204" s="108">
        <v>504</v>
      </c>
      <c r="G204" s="108">
        <v>7</v>
      </c>
      <c r="H204" s="108">
        <v>398</v>
      </c>
      <c r="I204" s="108">
        <f t="shared" si="40"/>
        <v>78.968253968253961</v>
      </c>
      <c r="J204" s="108">
        <v>405</v>
      </c>
      <c r="K204" s="78">
        <f t="shared" si="35"/>
        <v>80.357142857142861</v>
      </c>
    </row>
    <row r="205" spans="2:11" s="48" customFormat="1" ht="19.149999999999999" hidden="1" customHeight="1" outlineLevel="2" x14ac:dyDescent="0.25">
      <c r="B205" s="111" t="s">
        <v>88</v>
      </c>
      <c r="C205" s="112" t="s">
        <v>14</v>
      </c>
      <c r="D205" s="104"/>
      <c r="E205" s="108"/>
      <c r="F205" s="104"/>
      <c r="G205" s="104"/>
      <c r="H205" s="104"/>
      <c r="I205" s="104"/>
      <c r="J205" s="104"/>
      <c r="K205" s="78"/>
    </row>
    <row r="206" spans="2:11" s="48" customFormat="1" ht="19.149999999999999" customHeight="1" outlineLevel="1" collapsed="1" x14ac:dyDescent="0.25">
      <c r="B206" s="113" t="s">
        <v>88</v>
      </c>
      <c r="C206" s="150"/>
      <c r="D206" s="242">
        <f>SUM(D164:D205)</f>
        <v>19298</v>
      </c>
      <c r="E206" s="242">
        <f t="shared" ref="E206:J206" si="41">SUM(E164:E205)</f>
        <v>19706</v>
      </c>
      <c r="F206" s="242">
        <f t="shared" si="41"/>
        <v>19298</v>
      </c>
      <c r="G206" s="242">
        <f t="shared" si="41"/>
        <v>408</v>
      </c>
      <c r="H206" s="242">
        <f t="shared" si="41"/>
        <v>15566</v>
      </c>
      <c r="I206" s="242">
        <f>SUM(I164:I205)/41</f>
        <v>80.822307062955716</v>
      </c>
      <c r="J206" s="242">
        <f t="shared" si="41"/>
        <v>15871</v>
      </c>
      <c r="K206" s="260">
        <f>SUM(K164:K205)/41</f>
        <v>82.404587713919184</v>
      </c>
    </row>
    <row r="207" spans="2:11" s="48" customFormat="1" ht="19.149999999999999" hidden="1" customHeight="1" outlineLevel="2" x14ac:dyDescent="0.25">
      <c r="B207" s="111" t="s">
        <v>89</v>
      </c>
      <c r="C207" s="112">
        <v>1</v>
      </c>
      <c r="D207" s="108">
        <v>474</v>
      </c>
      <c r="E207" s="108">
        <f>F207+G207</f>
        <v>484</v>
      </c>
      <c r="F207" s="108">
        <v>474</v>
      </c>
      <c r="G207" s="108">
        <v>10</v>
      </c>
      <c r="H207" s="108">
        <v>449</v>
      </c>
      <c r="I207" s="108">
        <f>H207/F207*100</f>
        <v>94.725738396624465</v>
      </c>
      <c r="J207" s="108">
        <v>457</v>
      </c>
      <c r="K207" s="78">
        <f t="shared" ref="K207:K270" si="42">(J207/D207)*100</f>
        <v>96.413502109704638</v>
      </c>
    </row>
    <row r="208" spans="2:11" s="48" customFormat="1" ht="19.149999999999999" hidden="1" customHeight="1" outlineLevel="2" x14ac:dyDescent="0.25">
      <c r="B208" s="111" t="s">
        <v>89</v>
      </c>
      <c r="C208" s="112">
        <v>2</v>
      </c>
      <c r="D208" s="108">
        <v>569</v>
      </c>
      <c r="E208" s="108">
        <f t="shared" ref="E208:E218" si="43">F208+G208</f>
        <v>578</v>
      </c>
      <c r="F208" s="108">
        <v>569</v>
      </c>
      <c r="G208" s="108">
        <v>9</v>
      </c>
      <c r="H208" s="108">
        <v>550</v>
      </c>
      <c r="I208" s="108">
        <f>H208/F208*100</f>
        <v>96.660808435852374</v>
      </c>
      <c r="J208" s="108">
        <v>559</v>
      </c>
      <c r="K208" s="78">
        <f t="shared" si="42"/>
        <v>98.242530755711783</v>
      </c>
    </row>
    <row r="209" spans="2:11" s="48" customFormat="1" ht="19.149999999999999" hidden="1" customHeight="1" outlineLevel="2" x14ac:dyDescent="0.25">
      <c r="B209" s="111" t="s">
        <v>89</v>
      </c>
      <c r="C209" s="112">
        <v>3</v>
      </c>
      <c r="D209" s="108">
        <v>505</v>
      </c>
      <c r="E209" s="108">
        <f t="shared" si="43"/>
        <v>515</v>
      </c>
      <c r="F209" s="108">
        <v>505</v>
      </c>
      <c r="G209" s="108">
        <v>10</v>
      </c>
      <c r="H209" s="108">
        <v>453</v>
      </c>
      <c r="I209" s="108">
        <f t="shared" ref="I209:I218" si="44">H209/F209*100</f>
        <v>89.702970297029708</v>
      </c>
      <c r="J209" s="108">
        <v>460</v>
      </c>
      <c r="K209" s="78">
        <f t="shared" si="42"/>
        <v>91.089108910891099</v>
      </c>
    </row>
    <row r="210" spans="2:11" s="48" customFormat="1" ht="19.149999999999999" hidden="1" customHeight="1" outlineLevel="2" x14ac:dyDescent="0.25">
      <c r="B210" s="111" t="s">
        <v>89</v>
      </c>
      <c r="C210" s="112">
        <v>4</v>
      </c>
      <c r="D210" s="108">
        <v>561</v>
      </c>
      <c r="E210" s="108">
        <f t="shared" si="43"/>
        <v>575</v>
      </c>
      <c r="F210" s="108">
        <v>561</v>
      </c>
      <c r="G210" s="108">
        <v>14</v>
      </c>
      <c r="H210" s="108">
        <v>506</v>
      </c>
      <c r="I210" s="108">
        <f t="shared" si="44"/>
        <v>90.196078431372555</v>
      </c>
      <c r="J210" s="108">
        <v>504</v>
      </c>
      <c r="K210" s="78">
        <f t="shared" si="42"/>
        <v>89.839572192513373</v>
      </c>
    </row>
    <row r="211" spans="2:11" s="48" customFormat="1" ht="19.149999999999999" hidden="1" customHeight="1" outlineLevel="2" x14ac:dyDescent="0.25">
      <c r="B211" s="111" t="s">
        <v>89</v>
      </c>
      <c r="C211" s="112">
        <v>5</v>
      </c>
      <c r="D211" s="108">
        <v>526</v>
      </c>
      <c r="E211" s="108">
        <f t="shared" si="43"/>
        <v>534</v>
      </c>
      <c r="F211" s="108">
        <v>526</v>
      </c>
      <c r="G211" s="108">
        <v>8</v>
      </c>
      <c r="H211" s="108">
        <v>459</v>
      </c>
      <c r="I211" s="108">
        <f t="shared" si="44"/>
        <v>87.262357414448672</v>
      </c>
      <c r="J211" s="108">
        <v>467</v>
      </c>
      <c r="K211" s="78">
        <f t="shared" si="42"/>
        <v>88.783269961977183</v>
      </c>
    </row>
    <row r="212" spans="2:11" s="48" customFormat="1" ht="19.149999999999999" hidden="1" customHeight="1" outlineLevel="2" x14ac:dyDescent="0.25">
      <c r="B212" s="111" t="s">
        <v>89</v>
      </c>
      <c r="C212" s="112">
        <v>6</v>
      </c>
      <c r="D212" s="108">
        <v>501</v>
      </c>
      <c r="E212" s="108">
        <f t="shared" si="43"/>
        <v>509</v>
      </c>
      <c r="F212" s="108">
        <v>501</v>
      </c>
      <c r="G212" s="108">
        <v>8</v>
      </c>
      <c r="H212" s="108">
        <v>118</v>
      </c>
      <c r="I212" s="108">
        <f t="shared" si="44"/>
        <v>23.552894211576849</v>
      </c>
      <c r="J212" s="108">
        <v>126</v>
      </c>
      <c r="K212" s="78">
        <f t="shared" si="42"/>
        <v>25.149700598802394</v>
      </c>
    </row>
    <row r="213" spans="2:11" s="48" customFormat="1" ht="19.149999999999999" hidden="1" customHeight="1" outlineLevel="2" x14ac:dyDescent="0.25">
      <c r="B213" s="111" t="s">
        <v>89</v>
      </c>
      <c r="C213" s="112">
        <v>7</v>
      </c>
      <c r="D213" s="108">
        <v>476</v>
      </c>
      <c r="E213" s="108">
        <f t="shared" si="43"/>
        <v>516</v>
      </c>
      <c r="F213" s="108">
        <v>476</v>
      </c>
      <c r="G213" s="108">
        <f>528-488</f>
        <v>40</v>
      </c>
      <c r="H213" s="108">
        <v>408</v>
      </c>
      <c r="I213" s="108">
        <f t="shared" si="44"/>
        <v>85.714285714285708</v>
      </c>
      <c r="J213" s="108">
        <v>442</v>
      </c>
      <c r="K213" s="78">
        <f t="shared" si="42"/>
        <v>92.857142857142861</v>
      </c>
    </row>
    <row r="214" spans="2:11" s="48" customFormat="1" ht="19.149999999999999" hidden="1" customHeight="1" outlineLevel="2" x14ac:dyDescent="0.25">
      <c r="B214" s="111" t="s">
        <v>89</v>
      </c>
      <c r="C214" s="112">
        <v>8</v>
      </c>
      <c r="D214" s="108">
        <v>468</v>
      </c>
      <c r="E214" s="108">
        <f t="shared" si="43"/>
        <v>475</v>
      </c>
      <c r="F214" s="108">
        <v>468</v>
      </c>
      <c r="G214" s="108">
        <v>7</v>
      </c>
      <c r="H214" s="108">
        <v>407</v>
      </c>
      <c r="I214" s="108">
        <f t="shared" si="44"/>
        <v>86.965811965811966</v>
      </c>
      <c r="J214" s="108">
        <v>410</v>
      </c>
      <c r="K214" s="78">
        <f t="shared" si="42"/>
        <v>87.606837606837601</v>
      </c>
    </row>
    <row r="215" spans="2:11" s="48" customFormat="1" ht="19.149999999999999" hidden="1" customHeight="1" outlineLevel="2" x14ac:dyDescent="0.25">
      <c r="B215" s="111" t="s">
        <v>89</v>
      </c>
      <c r="C215" s="112">
        <v>9</v>
      </c>
      <c r="D215" s="108">
        <v>402</v>
      </c>
      <c r="E215" s="108">
        <f t="shared" si="43"/>
        <v>409</v>
      </c>
      <c r="F215" s="108">
        <v>402</v>
      </c>
      <c r="G215" s="108">
        <v>7</v>
      </c>
      <c r="H215" s="108">
        <v>370</v>
      </c>
      <c r="I215" s="108">
        <f t="shared" si="44"/>
        <v>92.039800995024876</v>
      </c>
      <c r="J215" s="108">
        <v>377</v>
      </c>
      <c r="K215" s="78">
        <f t="shared" si="42"/>
        <v>93.78109452736318</v>
      </c>
    </row>
    <row r="216" spans="2:11" s="48" customFormat="1" ht="19.149999999999999" hidden="1" customHeight="1" outlineLevel="2" x14ac:dyDescent="0.25">
      <c r="B216" s="111" t="s">
        <v>89</v>
      </c>
      <c r="C216" s="112">
        <v>10</v>
      </c>
      <c r="D216" s="108">
        <v>531</v>
      </c>
      <c r="E216" s="108">
        <f t="shared" si="43"/>
        <v>542</v>
      </c>
      <c r="F216" s="108">
        <v>531</v>
      </c>
      <c r="G216" s="108">
        <v>11</v>
      </c>
      <c r="H216" s="108">
        <v>478</v>
      </c>
      <c r="I216" s="108">
        <f t="shared" si="44"/>
        <v>90.018832391713744</v>
      </c>
      <c r="J216" s="108">
        <v>488</v>
      </c>
      <c r="K216" s="78">
        <f t="shared" si="42"/>
        <v>91.902071563088512</v>
      </c>
    </row>
    <row r="217" spans="2:11" s="48" customFormat="1" ht="19.149999999999999" hidden="1" customHeight="1" outlineLevel="2" x14ac:dyDescent="0.25">
      <c r="B217" s="111" t="s">
        <v>89</v>
      </c>
      <c r="C217" s="112">
        <v>11</v>
      </c>
      <c r="D217" s="108">
        <v>508</v>
      </c>
      <c r="E217" s="108">
        <f t="shared" si="43"/>
        <v>524</v>
      </c>
      <c r="F217" s="108">
        <v>508</v>
      </c>
      <c r="G217" s="108">
        <v>16</v>
      </c>
      <c r="H217" s="108">
        <v>455</v>
      </c>
      <c r="I217" s="108">
        <f t="shared" si="44"/>
        <v>89.566929133858267</v>
      </c>
      <c r="J217" s="108">
        <v>471</v>
      </c>
      <c r="K217" s="78">
        <f t="shared" si="42"/>
        <v>92.716535433070874</v>
      </c>
    </row>
    <row r="218" spans="2:11" s="48" customFormat="1" ht="19.149999999999999" hidden="1" customHeight="1" outlineLevel="2" x14ac:dyDescent="0.25">
      <c r="B218" s="111" t="s">
        <v>89</v>
      </c>
      <c r="C218" s="112">
        <v>12</v>
      </c>
      <c r="D218" s="108">
        <v>456</v>
      </c>
      <c r="E218" s="108">
        <f t="shared" si="43"/>
        <v>468</v>
      </c>
      <c r="F218" s="108">
        <v>456</v>
      </c>
      <c r="G218" s="108">
        <v>12</v>
      </c>
      <c r="H218" s="108">
        <v>386</v>
      </c>
      <c r="I218" s="108">
        <f t="shared" si="44"/>
        <v>84.649122807017534</v>
      </c>
      <c r="J218" s="108">
        <v>398</v>
      </c>
      <c r="K218" s="78">
        <f t="shared" si="42"/>
        <v>87.280701754385973</v>
      </c>
    </row>
    <row r="219" spans="2:11" s="48" customFormat="1" ht="19.149999999999999" hidden="1" customHeight="1" outlineLevel="2" x14ac:dyDescent="0.25">
      <c r="B219" s="111" t="s">
        <v>89</v>
      </c>
      <c r="C219" s="112" t="s">
        <v>14</v>
      </c>
      <c r="D219" s="104"/>
      <c r="E219" s="108"/>
      <c r="F219" s="104"/>
      <c r="G219" s="104"/>
      <c r="H219" s="104"/>
      <c r="I219" s="104"/>
      <c r="J219" s="104"/>
      <c r="K219" s="78"/>
    </row>
    <row r="220" spans="2:11" s="48" customFormat="1" ht="19.149999999999999" customHeight="1" outlineLevel="1" collapsed="1" x14ac:dyDescent="0.25">
      <c r="B220" s="113" t="s">
        <v>150</v>
      </c>
      <c r="C220" s="150"/>
      <c r="D220" s="242">
        <f>SUM(D207:D219)</f>
        <v>5977</v>
      </c>
      <c r="E220" s="242">
        <f t="shared" ref="E220:J220" si="45">SUM(E207:E219)</f>
        <v>6129</v>
      </c>
      <c r="F220" s="242">
        <f t="shared" si="45"/>
        <v>5977</v>
      </c>
      <c r="G220" s="242">
        <f t="shared" si="45"/>
        <v>152</v>
      </c>
      <c r="H220" s="242">
        <f t="shared" si="45"/>
        <v>5039</v>
      </c>
      <c r="I220" s="242">
        <f>SUM(I207:I219)/12</f>
        <v>84.254635849551391</v>
      </c>
      <c r="J220" s="242">
        <f t="shared" si="45"/>
        <v>5159</v>
      </c>
      <c r="K220" s="260">
        <f>SUM(K207:K219)/12</f>
        <v>86.305172355957453</v>
      </c>
    </row>
    <row r="221" spans="2:11" s="48" customFormat="1" ht="19.149999999999999" hidden="1" customHeight="1" outlineLevel="2" x14ac:dyDescent="0.25">
      <c r="B221" s="111" t="s">
        <v>90</v>
      </c>
      <c r="C221" s="112">
        <v>1</v>
      </c>
      <c r="D221" s="108">
        <v>516</v>
      </c>
      <c r="E221" s="108">
        <f>F221+G221</f>
        <v>524</v>
      </c>
      <c r="F221" s="108">
        <v>516</v>
      </c>
      <c r="G221" s="108">
        <v>8</v>
      </c>
      <c r="H221" s="108">
        <v>470</v>
      </c>
      <c r="I221" s="108">
        <f>H221/F221*100</f>
        <v>91.085271317829452</v>
      </c>
      <c r="J221" s="108">
        <v>478</v>
      </c>
      <c r="K221" s="78">
        <f t="shared" si="42"/>
        <v>92.63565891472868</v>
      </c>
    </row>
    <row r="222" spans="2:11" s="48" customFormat="1" ht="19.149999999999999" hidden="1" customHeight="1" outlineLevel="2" x14ac:dyDescent="0.25">
      <c r="B222" s="111" t="s">
        <v>90</v>
      </c>
      <c r="C222" s="112">
        <v>2</v>
      </c>
      <c r="D222" s="108">
        <v>446</v>
      </c>
      <c r="E222" s="108">
        <f t="shared" ref="E222:E226" si="46">F222+G222</f>
        <v>446</v>
      </c>
      <c r="F222" s="108">
        <v>446</v>
      </c>
      <c r="G222" s="108">
        <v>0</v>
      </c>
      <c r="H222" s="108">
        <v>353</v>
      </c>
      <c r="I222" s="108">
        <f>H222/F222*100</f>
        <v>79.147982062780258</v>
      </c>
      <c r="J222" s="108">
        <v>348</v>
      </c>
      <c r="K222" s="78">
        <f t="shared" si="42"/>
        <v>78.026905829596416</v>
      </c>
    </row>
    <row r="223" spans="2:11" s="48" customFormat="1" ht="19.149999999999999" hidden="1" customHeight="1" outlineLevel="2" x14ac:dyDescent="0.25">
      <c r="B223" s="111" t="s">
        <v>90</v>
      </c>
      <c r="C223" s="112">
        <v>3</v>
      </c>
      <c r="D223" s="108">
        <v>488</v>
      </c>
      <c r="E223" s="108">
        <f t="shared" si="46"/>
        <v>495</v>
      </c>
      <c r="F223" s="108">
        <v>488</v>
      </c>
      <c r="G223" s="108">
        <v>7</v>
      </c>
      <c r="H223" s="108">
        <v>245</v>
      </c>
      <c r="I223" s="108">
        <f t="shared" ref="I223:I225" si="47">H223/F223*100</f>
        <v>50.204918032786885</v>
      </c>
      <c r="J223" s="108">
        <v>252</v>
      </c>
      <c r="K223" s="78">
        <f t="shared" si="42"/>
        <v>51.639344262295083</v>
      </c>
    </row>
    <row r="224" spans="2:11" s="48" customFormat="1" ht="19.149999999999999" hidden="1" customHeight="1" outlineLevel="2" x14ac:dyDescent="0.25">
      <c r="B224" s="111" t="s">
        <v>90</v>
      </c>
      <c r="C224" s="112">
        <v>4</v>
      </c>
      <c r="D224" s="108">
        <v>508</v>
      </c>
      <c r="E224" s="108">
        <f t="shared" si="46"/>
        <v>508</v>
      </c>
      <c r="F224" s="108">
        <v>508</v>
      </c>
      <c r="G224" s="108">
        <v>0</v>
      </c>
      <c r="H224" s="108">
        <v>417</v>
      </c>
      <c r="I224" s="108">
        <f t="shared" si="47"/>
        <v>82.086614173228341</v>
      </c>
      <c r="J224" s="108">
        <v>417</v>
      </c>
      <c r="K224" s="78">
        <f t="shared" si="42"/>
        <v>82.086614173228341</v>
      </c>
    </row>
    <row r="225" spans="2:11" s="48" customFormat="1" ht="19.149999999999999" hidden="1" customHeight="1" outlineLevel="2" x14ac:dyDescent="0.25">
      <c r="B225" s="111" t="s">
        <v>90</v>
      </c>
      <c r="C225" s="112">
        <v>5</v>
      </c>
      <c r="D225" s="108">
        <v>463</v>
      </c>
      <c r="E225" s="108">
        <f t="shared" si="46"/>
        <v>474</v>
      </c>
      <c r="F225" s="108">
        <v>463</v>
      </c>
      <c r="G225" s="108">
        <v>11</v>
      </c>
      <c r="H225" s="108">
        <v>415</v>
      </c>
      <c r="I225" s="108">
        <f t="shared" si="47"/>
        <v>89.632829373650097</v>
      </c>
      <c r="J225" s="108">
        <v>426</v>
      </c>
      <c r="K225" s="78">
        <f t="shared" si="42"/>
        <v>92.008639308855294</v>
      </c>
    </row>
    <row r="226" spans="2:11" s="48" customFormat="1" ht="19.149999999999999" hidden="1" customHeight="1" outlineLevel="2" x14ac:dyDescent="0.25">
      <c r="B226" s="111" t="s">
        <v>90</v>
      </c>
      <c r="C226" s="112" t="s">
        <v>14</v>
      </c>
      <c r="D226" s="104"/>
      <c r="E226" s="108">
        <f t="shared" si="46"/>
        <v>6</v>
      </c>
      <c r="F226" s="104"/>
      <c r="G226" s="104">
        <v>6</v>
      </c>
      <c r="H226" s="104"/>
      <c r="I226" s="104"/>
      <c r="J226" s="104">
        <v>6</v>
      </c>
      <c r="K226" s="78"/>
    </row>
    <row r="227" spans="2:11" s="48" customFormat="1" ht="19.149999999999999" customHeight="1" outlineLevel="1" collapsed="1" x14ac:dyDescent="0.25">
      <c r="B227" s="113" t="s">
        <v>90</v>
      </c>
      <c r="C227" s="150"/>
      <c r="D227" s="242">
        <f>SUM(D221:D226)</f>
        <v>2421</v>
      </c>
      <c r="E227" s="242">
        <f t="shared" ref="E227:J227" si="48">SUM(E221:E226)</f>
        <v>2453</v>
      </c>
      <c r="F227" s="242">
        <f t="shared" si="48"/>
        <v>2421</v>
      </c>
      <c r="G227" s="242">
        <f t="shared" si="48"/>
        <v>32</v>
      </c>
      <c r="H227" s="242">
        <f t="shared" si="48"/>
        <v>1900</v>
      </c>
      <c r="I227" s="242">
        <f>SUM(I221:I226)/5</f>
        <v>78.431522992055008</v>
      </c>
      <c r="J227" s="242">
        <f t="shared" si="48"/>
        <v>1927</v>
      </c>
      <c r="K227" s="260">
        <f>SUM(K221:K226)/5</f>
        <v>79.279432497740757</v>
      </c>
    </row>
    <row r="228" spans="2:11" s="48" customFormat="1" ht="19.149999999999999" hidden="1" customHeight="1" outlineLevel="2" x14ac:dyDescent="0.25">
      <c r="B228" s="111" t="s">
        <v>91</v>
      </c>
      <c r="C228" s="112">
        <v>1</v>
      </c>
      <c r="D228" s="108">
        <v>576</v>
      </c>
      <c r="E228" s="108">
        <f>F228+G228</f>
        <v>576</v>
      </c>
      <c r="F228" s="108">
        <v>576</v>
      </c>
      <c r="G228" s="108">
        <v>0</v>
      </c>
      <c r="H228" s="108">
        <v>470</v>
      </c>
      <c r="I228" s="108">
        <f>H228/F228*100</f>
        <v>81.597222222222214</v>
      </c>
      <c r="J228" s="108">
        <v>452</v>
      </c>
      <c r="K228" s="78">
        <f t="shared" si="42"/>
        <v>78.472222222222214</v>
      </c>
    </row>
    <row r="229" spans="2:11" s="48" customFormat="1" ht="19.149999999999999" hidden="1" customHeight="1" outlineLevel="2" x14ac:dyDescent="0.25">
      <c r="B229" s="111" t="s">
        <v>91</v>
      </c>
      <c r="C229" s="112">
        <v>2</v>
      </c>
      <c r="D229" s="108">
        <v>562</v>
      </c>
      <c r="E229" s="108">
        <f t="shared" ref="E229:E231" si="49">F229+G229</f>
        <v>608</v>
      </c>
      <c r="F229" s="108">
        <v>562</v>
      </c>
      <c r="G229" s="108">
        <v>46</v>
      </c>
      <c r="H229" s="108">
        <v>494</v>
      </c>
      <c r="I229" s="108">
        <f>H229/F229*100</f>
        <v>87.90035587188612</v>
      </c>
      <c r="J229" s="108">
        <v>540</v>
      </c>
      <c r="K229" s="78">
        <f t="shared" si="42"/>
        <v>96.085409252669038</v>
      </c>
    </row>
    <row r="230" spans="2:11" s="48" customFormat="1" ht="19.149999999999999" hidden="1" customHeight="1" outlineLevel="2" x14ac:dyDescent="0.25">
      <c r="B230" s="111" t="s">
        <v>91</v>
      </c>
      <c r="C230" s="112">
        <v>3</v>
      </c>
      <c r="D230" s="108">
        <v>530</v>
      </c>
      <c r="E230" s="108">
        <f t="shared" si="49"/>
        <v>530</v>
      </c>
      <c r="F230" s="108">
        <v>530</v>
      </c>
      <c r="G230" s="108">
        <v>0</v>
      </c>
      <c r="H230" s="108">
        <v>520</v>
      </c>
      <c r="I230" s="108">
        <f t="shared" ref="I230" si="50">H230/F230*100</f>
        <v>98.113207547169807</v>
      </c>
      <c r="J230" s="108">
        <v>520</v>
      </c>
      <c r="K230" s="78">
        <f t="shared" si="42"/>
        <v>98.113207547169807</v>
      </c>
    </row>
    <row r="231" spans="2:11" s="48" customFormat="1" ht="19.149999999999999" hidden="1" customHeight="1" outlineLevel="2" x14ac:dyDescent="0.25">
      <c r="B231" s="111" t="s">
        <v>91</v>
      </c>
      <c r="C231" s="112" t="s">
        <v>14</v>
      </c>
      <c r="D231" s="104"/>
      <c r="E231" s="108">
        <f t="shared" si="49"/>
        <v>1</v>
      </c>
      <c r="F231" s="104"/>
      <c r="G231" s="104">
        <v>1</v>
      </c>
      <c r="H231" s="104"/>
      <c r="I231" s="104"/>
      <c r="J231" s="104">
        <v>1</v>
      </c>
      <c r="K231" s="78"/>
    </row>
    <row r="232" spans="2:11" s="48" customFormat="1" ht="19.149999999999999" customHeight="1" outlineLevel="1" collapsed="1" x14ac:dyDescent="0.25">
      <c r="B232" s="113" t="s">
        <v>91</v>
      </c>
      <c r="C232" s="150"/>
      <c r="D232" s="242">
        <f>SUM(D228:D231)</f>
        <v>1668</v>
      </c>
      <c r="E232" s="242">
        <f t="shared" ref="E232:J232" si="51">SUM(E228:E231)</f>
        <v>1715</v>
      </c>
      <c r="F232" s="242">
        <f t="shared" si="51"/>
        <v>1668</v>
      </c>
      <c r="G232" s="242">
        <f t="shared" si="51"/>
        <v>47</v>
      </c>
      <c r="H232" s="242">
        <f t="shared" si="51"/>
        <v>1484</v>
      </c>
      <c r="I232" s="242">
        <f>SUM(I228:I231)/3</f>
        <v>89.203595213759385</v>
      </c>
      <c r="J232" s="242">
        <f t="shared" si="51"/>
        <v>1513</v>
      </c>
      <c r="K232" s="260">
        <f>SUM(K228:K231)/3</f>
        <v>90.890279674020348</v>
      </c>
    </row>
    <row r="233" spans="2:11" s="48" customFormat="1" ht="19.149999999999999" hidden="1" customHeight="1" outlineLevel="2" x14ac:dyDescent="0.25">
      <c r="B233" s="111" t="s">
        <v>92</v>
      </c>
      <c r="C233" s="112">
        <v>1</v>
      </c>
      <c r="D233" s="108">
        <v>507</v>
      </c>
      <c r="E233" s="108">
        <f>F233+G233</f>
        <v>518</v>
      </c>
      <c r="F233" s="108">
        <v>507</v>
      </c>
      <c r="G233" s="108">
        <v>11</v>
      </c>
      <c r="H233" s="108">
        <v>123</v>
      </c>
      <c r="I233" s="108">
        <f>H233/F233*100</f>
        <v>24.260355029585799</v>
      </c>
      <c r="J233" s="108">
        <v>134</v>
      </c>
      <c r="K233" s="78">
        <f t="shared" si="42"/>
        <v>26.429980276134124</v>
      </c>
    </row>
    <row r="234" spans="2:11" s="48" customFormat="1" ht="19.149999999999999" hidden="1" customHeight="1" outlineLevel="2" x14ac:dyDescent="0.25">
      <c r="B234" s="111" t="s">
        <v>92</v>
      </c>
      <c r="C234" s="112">
        <v>2</v>
      </c>
      <c r="D234" s="108">
        <v>555</v>
      </c>
      <c r="E234" s="108">
        <f t="shared" ref="E234:E244" si="52">F234+G234</f>
        <v>578</v>
      </c>
      <c r="F234" s="108">
        <v>555</v>
      </c>
      <c r="G234" s="108">
        <v>23</v>
      </c>
      <c r="H234" s="108">
        <v>399</v>
      </c>
      <c r="I234" s="108">
        <f>H234/F234*100</f>
        <v>71.891891891891888</v>
      </c>
      <c r="J234" s="108">
        <v>422</v>
      </c>
      <c r="K234" s="78">
        <f t="shared" si="42"/>
        <v>76.036036036036037</v>
      </c>
    </row>
    <row r="235" spans="2:11" s="48" customFormat="1" ht="19.149999999999999" hidden="1" customHeight="1" outlineLevel="2" x14ac:dyDescent="0.25">
      <c r="B235" s="111" t="s">
        <v>92</v>
      </c>
      <c r="C235" s="112">
        <v>3</v>
      </c>
      <c r="D235" s="108">
        <v>460</v>
      </c>
      <c r="E235" s="108">
        <f t="shared" si="52"/>
        <v>460</v>
      </c>
      <c r="F235" s="108">
        <v>460</v>
      </c>
      <c r="G235" s="108">
        <v>0</v>
      </c>
      <c r="H235" s="108">
        <v>355</v>
      </c>
      <c r="I235" s="108">
        <f t="shared" ref="I235:I244" si="53">H235/F235*100</f>
        <v>77.173913043478265</v>
      </c>
      <c r="J235" s="108">
        <v>355</v>
      </c>
      <c r="K235" s="78">
        <f t="shared" si="42"/>
        <v>77.173913043478265</v>
      </c>
    </row>
    <row r="236" spans="2:11" s="48" customFormat="1" ht="19.149999999999999" hidden="1" customHeight="1" outlineLevel="2" x14ac:dyDescent="0.25">
      <c r="B236" s="111" t="s">
        <v>92</v>
      </c>
      <c r="C236" s="112">
        <v>4</v>
      </c>
      <c r="D236" s="108">
        <v>616</v>
      </c>
      <c r="E236" s="108">
        <f t="shared" si="52"/>
        <v>616</v>
      </c>
      <c r="F236" s="108">
        <v>616</v>
      </c>
      <c r="G236" s="108">
        <v>0</v>
      </c>
      <c r="H236" s="108">
        <v>380</v>
      </c>
      <c r="I236" s="108">
        <f t="shared" si="53"/>
        <v>61.688311688311693</v>
      </c>
      <c r="J236" s="108">
        <v>380</v>
      </c>
      <c r="K236" s="78">
        <f t="shared" si="42"/>
        <v>61.688311688311693</v>
      </c>
    </row>
    <row r="237" spans="2:11" s="48" customFormat="1" ht="19.149999999999999" hidden="1" customHeight="1" outlineLevel="2" x14ac:dyDescent="0.25">
      <c r="B237" s="111" t="s">
        <v>92</v>
      </c>
      <c r="C237" s="112">
        <v>5</v>
      </c>
      <c r="D237" s="108">
        <v>391</v>
      </c>
      <c r="E237" s="108">
        <f t="shared" si="52"/>
        <v>391</v>
      </c>
      <c r="F237" s="108">
        <v>391</v>
      </c>
      <c r="G237" s="108">
        <v>0</v>
      </c>
      <c r="H237" s="108">
        <v>391</v>
      </c>
      <c r="I237" s="108">
        <f t="shared" si="53"/>
        <v>100</v>
      </c>
      <c r="J237" s="108">
        <v>308</v>
      </c>
      <c r="K237" s="78">
        <f t="shared" si="42"/>
        <v>78.772378516624045</v>
      </c>
    </row>
    <row r="238" spans="2:11" s="48" customFormat="1" ht="19.149999999999999" hidden="1" customHeight="1" outlineLevel="2" x14ac:dyDescent="0.25">
      <c r="B238" s="111" t="s">
        <v>92</v>
      </c>
      <c r="C238" s="112">
        <v>6</v>
      </c>
      <c r="D238" s="108">
        <v>605</v>
      </c>
      <c r="E238" s="108">
        <f t="shared" si="52"/>
        <v>608</v>
      </c>
      <c r="F238" s="108">
        <v>605</v>
      </c>
      <c r="G238" s="108">
        <v>3</v>
      </c>
      <c r="H238" s="108">
        <v>477</v>
      </c>
      <c r="I238" s="108">
        <f t="shared" si="53"/>
        <v>78.84297520661157</v>
      </c>
      <c r="J238" s="108">
        <v>480</v>
      </c>
      <c r="K238" s="78">
        <f t="shared" si="42"/>
        <v>79.338842975206617</v>
      </c>
    </row>
    <row r="239" spans="2:11" s="48" customFormat="1" ht="19.149999999999999" hidden="1" customHeight="1" outlineLevel="2" x14ac:dyDescent="0.25">
      <c r="B239" s="111" t="s">
        <v>92</v>
      </c>
      <c r="C239" s="112">
        <v>7</v>
      </c>
      <c r="D239" s="108">
        <v>636</v>
      </c>
      <c r="E239" s="108">
        <f t="shared" si="52"/>
        <v>636</v>
      </c>
      <c r="F239" s="108">
        <v>636</v>
      </c>
      <c r="G239" s="108">
        <v>0</v>
      </c>
      <c r="H239" s="108">
        <v>395</v>
      </c>
      <c r="I239" s="108">
        <f t="shared" si="53"/>
        <v>62.106918238993714</v>
      </c>
      <c r="J239" s="108">
        <v>395</v>
      </c>
      <c r="K239" s="78">
        <f t="shared" si="42"/>
        <v>62.106918238993714</v>
      </c>
    </row>
    <row r="240" spans="2:11" s="48" customFormat="1" ht="19.149999999999999" hidden="1" customHeight="1" outlineLevel="2" x14ac:dyDescent="0.25">
      <c r="B240" s="111" t="s">
        <v>92</v>
      </c>
      <c r="C240" s="112">
        <v>8</v>
      </c>
      <c r="D240" s="108">
        <v>491</v>
      </c>
      <c r="E240" s="108">
        <f t="shared" si="52"/>
        <v>498</v>
      </c>
      <c r="F240" s="108">
        <v>491</v>
      </c>
      <c r="G240" s="108">
        <v>7</v>
      </c>
      <c r="H240" s="108">
        <v>379</v>
      </c>
      <c r="I240" s="108">
        <f t="shared" si="53"/>
        <v>77.189409368635438</v>
      </c>
      <c r="J240" s="108">
        <v>379</v>
      </c>
      <c r="K240" s="78">
        <f t="shared" si="42"/>
        <v>77.189409368635438</v>
      </c>
    </row>
    <row r="241" spans="2:11" s="48" customFormat="1" ht="19.149999999999999" hidden="1" customHeight="1" outlineLevel="2" x14ac:dyDescent="0.25">
      <c r="B241" s="111" t="s">
        <v>92</v>
      </c>
      <c r="C241" s="112">
        <v>9</v>
      </c>
      <c r="D241" s="108">
        <v>614</v>
      </c>
      <c r="E241" s="108">
        <f t="shared" si="52"/>
        <v>634</v>
      </c>
      <c r="F241" s="108">
        <v>614</v>
      </c>
      <c r="G241" s="108">
        <v>20</v>
      </c>
      <c r="H241" s="108">
        <v>515</v>
      </c>
      <c r="I241" s="108">
        <f t="shared" si="53"/>
        <v>83.876221498371336</v>
      </c>
      <c r="J241" s="108">
        <v>525</v>
      </c>
      <c r="K241" s="78">
        <f t="shared" si="42"/>
        <v>85.504885993485345</v>
      </c>
    </row>
    <row r="242" spans="2:11" s="48" customFormat="1" ht="19.149999999999999" hidden="1" customHeight="1" outlineLevel="2" x14ac:dyDescent="0.25">
      <c r="B242" s="111" t="s">
        <v>92</v>
      </c>
      <c r="C242" s="112">
        <v>10</v>
      </c>
      <c r="D242" s="108">
        <v>605</v>
      </c>
      <c r="E242" s="108">
        <f t="shared" si="52"/>
        <v>605</v>
      </c>
      <c r="F242" s="108">
        <v>605</v>
      </c>
      <c r="G242" s="108">
        <v>0</v>
      </c>
      <c r="H242" s="108">
        <v>100</v>
      </c>
      <c r="I242" s="108">
        <f t="shared" si="53"/>
        <v>16.528925619834713</v>
      </c>
      <c r="J242" s="108">
        <v>100</v>
      </c>
      <c r="K242" s="78">
        <f t="shared" si="42"/>
        <v>16.528925619834713</v>
      </c>
    </row>
    <row r="243" spans="2:11" s="48" customFormat="1" ht="19.149999999999999" hidden="1" customHeight="1" outlineLevel="2" x14ac:dyDescent="0.25">
      <c r="B243" s="111" t="s">
        <v>92</v>
      </c>
      <c r="C243" s="112">
        <v>11</v>
      </c>
      <c r="D243" s="108">
        <v>548</v>
      </c>
      <c r="E243" s="108">
        <f t="shared" si="52"/>
        <v>548</v>
      </c>
      <c r="F243" s="108">
        <v>548</v>
      </c>
      <c r="G243" s="108">
        <v>0</v>
      </c>
      <c r="H243" s="108">
        <v>220</v>
      </c>
      <c r="I243" s="108">
        <f t="shared" si="53"/>
        <v>40.145985401459853</v>
      </c>
      <c r="J243" s="108">
        <v>220</v>
      </c>
      <c r="K243" s="78">
        <f t="shared" si="42"/>
        <v>40.145985401459853</v>
      </c>
    </row>
    <row r="244" spans="2:11" s="48" customFormat="1" ht="19.149999999999999" hidden="1" customHeight="1" outlineLevel="2" x14ac:dyDescent="0.25">
      <c r="B244" s="111" t="s">
        <v>92</v>
      </c>
      <c r="C244" s="112">
        <v>12</v>
      </c>
      <c r="D244" s="108">
        <v>557</v>
      </c>
      <c r="E244" s="108">
        <f t="shared" si="52"/>
        <v>563</v>
      </c>
      <c r="F244" s="108">
        <v>557</v>
      </c>
      <c r="G244" s="108">
        <v>6</v>
      </c>
      <c r="H244" s="108">
        <v>282</v>
      </c>
      <c r="I244" s="108">
        <f t="shared" si="53"/>
        <v>50.628366247755828</v>
      </c>
      <c r="J244" s="108">
        <v>282</v>
      </c>
      <c r="K244" s="78">
        <f t="shared" si="42"/>
        <v>50.628366247755828</v>
      </c>
    </row>
    <row r="245" spans="2:11" s="48" customFormat="1" ht="19.149999999999999" hidden="1" customHeight="1" outlineLevel="2" x14ac:dyDescent="0.25">
      <c r="B245" s="111" t="s">
        <v>92</v>
      </c>
      <c r="C245" s="112" t="s">
        <v>14</v>
      </c>
      <c r="D245" s="104"/>
      <c r="E245" s="108"/>
      <c r="F245" s="104"/>
      <c r="G245" s="104"/>
      <c r="H245" s="104"/>
      <c r="I245" s="104"/>
      <c r="J245" s="104"/>
      <c r="K245" s="78"/>
    </row>
    <row r="246" spans="2:11" s="48" customFormat="1" ht="19.149999999999999" customHeight="1" outlineLevel="1" collapsed="1" x14ac:dyDescent="0.25">
      <c r="B246" s="113" t="s">
        <v>92</v>
      </c>
      <c r="C246" s="150"/>
      <c r="D246" s="242">
        <f>SUM(D233:D245)</f>
        <v>6585</v>
      </c>
      <c r="E246" s="242">
        <f t="shared" ref="E246:J246" si="54">SUM(E233:E245)</f>
        <v>6655</v>
      </c>
      <c r="F246" s="242">
        <f t="shared" si="54"/>
        <v>6585</v>
      </c>
      <c r="G246" s="242">
        <f t="shared" si="54"/>
        <v>70</v>
      </c>
      <c r="H246" s="242">
        <f t="shared" si="54"/>
        <v>4016</v>
      </c>
      <c r="I246" s="242">
        <f>SUM(I233:I245)/12</f>
        <v>62.027772769577503</v>
      </c>
      <c r="J246" s="242">
        <f t="shared" si="54"/>
        <v>3980</v>
      </c>
      <c r="K246" s="260">
        <f>SUM(K233:K245)/12</f>
        <v>60.961996117162975</v>
      </c>
    </row>
    <row r="247" spans="2:11" s="48" customFormat="1" ht="19.149999999999999" hidden="1" customHeight="1" outlineLevel="2" x14ac:dyDescent="0.25">
      <c r="B247" s="111" t="s">
        <v>93</v>
      </c>
      <c r="C247" s="112">
        <v>1</v>
      </c>
      <c r="D247" s="108">
        <v>509</v>
      </c>
      <c r="E247" s="108">
        <f>F247+G247</f>
        <v>509</v>
      </c>
      <c r="F247" s="108">
        <v>509</v>
      </c>
      <c r="G247" s="108">
        <v>0</v>
      </c>
      <c r="H247" s="108">
        <v>480</v>
      </c>
      <c r="I247" s="108">
        <f>H247/F247*100</f>
        <v>94.302554027504911</v>
      </c>
      <c r="J247" s="108">
        <v>479</v>
      </c>
      <c r="K247" s="78">
        <f t="shared" si="42"/>
        <v>94.106090373280949</v>
      </c>
    </row>
    <row r="248" spans="2:11" s="48" customFormat="1" ht="19.149999999999999" hidden="1" customHeight="1" outlineLevel="2" x14ac:dyDescent="0.25">
      <c r="B248" s="111" t="s">
        <v>93</v>
      </c>
      <c r="C248" s="112">
        <v>2</v>
      </c>
      <c r="D248" s="108">
        <v>537</v>
      </c>
      <c r="E248" s="108">
        <f t="shared" ref="E248:E257" si="55">F248+G248</f>
        <v>549</v>
      </c>
      <c r="F248" s="108">
        <v>537</v>
      </c>
      <c r="G248" s="108">
        <v>12</v>
      </c>
      <c r="H248" s="108">
        <v>510</v>
      </c>
      <c r="I248" s="108">
        <f>H248/F248*100</f>
        <v>94.97206703910615</v>
      </c>
      <c r="J248" s="108">
        <v>513</v>
      </c>
      <c r="K248" s="78">
        <f t="shared" si="42"/>
        <v>95.530726256983243</v>
      </c>
    </row>
    <row r="249" spans="2:11" s="48" customFormat="1" ht="19.149999999999999" hidden="1" customHeight="1" outlineLevel="2" x14ac:dyDescent="0.25">
      <c r="B249" s="111" t="s">
        <v>93</v>
      </c>
      <c r="C249" s="112">
        <v>3</v>
      </c>
      <c r="D249" s="108">
        <v>565</v>
      </c>
      <c r="E249" s="108">
        <f t="shared" si="55"/>
        <v>577</v>
      </c>
      <c r="F249" s="108">
        <v>565</v>
      </c>
      <c r="G249" s="108">
        <v>12</v>
      </c>
      <c r="H249" s="108">
        <v>531</v>
      </c>
      <c r="I249" s="108">
        <f t="shared" ref="I249:I256" si="56">H249/F249*100</f>
        <v>93.982300884955748</v>
      </c>
      <c r="J249" s="108">
        <v>542</v>
      </c>
      <c r="K249" s="78">
        <f t="shared" si="42"/>
        <v>95.929203539823007</v>
      </c>
    </row>
    <row r="250" spans="2:11" s="48" customFormat="1" ht="19.149999999999999" hidden="1" customHeight="1" outlineLevel="2" x14ac:dyDescent="0.25">
      <c r="B250" s="111" t="s">
        <v>93</v>
      </c>
      <c r="C250" s="112">
        <v>4</v>
      </c>
      <c r="D250" s="108">
        <v>585</v>
      </c>
      <c r="E250" s="108">
        <f t="shared" si="55"/>
        <v>585</v>
      </c>
      <c r="F250" s="108">
        <v>585</v>
      </c>
      <c r="G250" s="108">
        <v>0</v>
      </c>
      <c r="H250" s="108">
        <v>566</v>
      </c>
      <c r="I250" s="108">
        <f t="shared" si="56"/>
        <v>96.752136752136749</v>
      </c>
      <c r="J250" s="108">
        <v>566</v>
      </c>
      <c r="K250" s="78">
        <f t="shared" si="42"/>
        <v>96.752136752136749</v>
      </c>
    </row>
    <row r="251" spans="2:11" s="48" customFormat="1" ht="19.149999999999999" hidden="1" customHeight="1" outlineLevel="2" x14ac:dyDescent="0.25">
      <c r="B251" s="111" t="s">
        <v>93</v>
      </c>
      <c r="C251" s="112">
        <v>5</v>
      </c>
      <c r="D251" s="108">
        <v>509</v>
      </c>
      <c r="E251" s="108">
        <f t="shared" si="55"/>
        <v>509</v>
      </c>
      <c r="F251" s="108">
        <v>509</v>
      </c>
      <c r="G251" s="108">
        <v>0</v>
      </c>
      <c r="H251" s="108">
        <v>454</v>
      </c>
      <c r="I251" s="108">
        <f t="shared" si="56"/>
        <v>89.194499017681721</v>
      </c>
      <c r="J251" s="108">
        <v>454</v>
      </c>
      <c r="K251" s="78">
        <f t="shared" si="42"/>
        <v>89.194499017681721</v>
      </c>
    </row>
    <row r="252" spans="2:11" s="48" customFormat="1" ht="19.149999999999999" hidden="1" customHeight="1" outlineLevel="2" x14ac:dyDescent="0.25">
      <c r="B252" s="111" t="s">
        <v>93</v>
      </c>
      <c r="C252" s="112">
        <v>6</v>
      </c>
      <c r="D252" s="108">
        <v>566</v>
      </c>
      <c r="E252" s="108">
        <f t="shared" si="55"/>
        <v>611</v>
      </c>
      <c r="F252" s="108">
        <v>566</v>
      </c>
      <c r="G252" s="108">
        <v>45</v>
      </c>
      <c r="H252" s="108">
        <v>450</v>
      </c>
      <c r="I252" s="108">
        <f t="shared" si="56"/>
        <v>79.505300353356887</v>
      </c>
      <c r="J252" s="108">
        <v>495</v>
      </c>
      <c r="K252" s="78">
        <f t="shared" si="42"/>
        <v>87.455830388692576</v>
      </c>
    </row>
    <row r="253" spans="2:11" s="48" customFormat="1" ht="19.149999999999999" hidden="1" customHeight="1" outlineLevel="2" x14ac:dyDescent="0.25">
      <c r="B253" s="111" t="s">
        <v>93</v>
      </c>
      <c r="C253" s="112">
        <v>7</v>
      </c>
      <c r="D253" s="108">
        <v>555</v>
      </c>
      <c r="E253" s="108">
        <f t="shared" si="55"/>
        <v>555</v>
      </c>
      <c r="F253" s="108">
        <v>555</v>
      </c>
      <c r="G253" s="108">
        <v>0</v>
      </c>
      <c r="H253" s="108">
        <v>462</v>
      </c>
      <c r="I253" s="108">
        <f t="shared" si="56"/>
        <v>83.243243243243242</v>
      </c>
      <c r="J253" s="108">
        <v>462</v>
      </c>
      <c r="K253" s="78">
        <f t="shared" si="42"/>
        <v>83.243243243243242</v>
      </c>
    </row>
    <row r="254" spans="2:11" s="48" customFormat="1" ht="19.149999999999999" hidden="1" customHeight="1" outlineLevel="2" x14ac:dyDescent="0.25">
      <c r="B254" s="111" t="s">
        <v>93</v>
      </c>
      <c r="C254" s="112">
        <v>8</v>
      </c>
      <c r="D254" s="108">
        <v>531</v>
      </c>
      <c r="E254" s="108">
        <f t="shared" si="55"/>
        <v>538</v>
      </c>
      <c r="F254" s="108">
        <v>531</v>
      </c>
      <c r="G254" s="108">
        <v>7</v>
      </c>
      <c r="H254" s="108">
        <v>509</v>
      </c>
      <c r="I254" s="108">
        <f t="shared" si="56"/>
        <v>95.856873822975516</v>
      </c>
      <c r="J254" s="108">
        <v>516</v>
      </c>
      <c r="K254" s="78">
        <f t="shared" si="42"/>
        <v>97.175141242937855</v>
      </c>
    </row>
    <row r="255" spans="2:11" s="48" customFormat="1" ht="19.149999999999999" hidden="1" customHeight="1" outlineLevel="2" x14ac:dyDescent="0.25">
      <c r="B255" s="111" t="s">
        <v>93</v>
      </c>
      <c r="C255" s="112">
        <v>9</v>
      </c>
      <c r="D255" s="108">
        <v>492</v>
      </c>
      <c r="E255" s="108">
        <f t="shared" si="55"/>
        <v>499</v>
      </c>
      <c r="F255" s="108">
        <v>492</v>
      </c>
      <c r="G255" s="108">
        <v>7</v>
      </c>
      <c r="H255" s="108">
        <v>443</v>
      </c>
      <c r="I255" s="108">
        <f t="shared" si="56"/>
        <v>90.040650406504056</v>
      </c>
      <c r="J255" s="108">
        <v>450</v>
      </c>
      <c r="K255" s="78">
        <f t="shared" si="42"/>
        <v>91.463414634146346</v>
      </c>
    </row>
    <row r="256" spans="2:11" s="48" customFormat="1" ht="19.149999999999999" hidden="1" customHeight="1" outlineLevel="2" x14ac:dyDescent="0.25">
      <c r="B256" s="111" t="s">
        <v>93</v>
      </c>
      <c r="C256" s="112">
        <v>10</v>
      </c>
      <c r="D256" s="108">
        <v>566</v>
      </c>
      <c r="E256" s="108">
        <f t="shared" si="55"/>
        <v>574</v>
      </c>
      <c r="F256" s="108">
        <v>566</v>
      </c>
      <c r="G256" s="108">
        <v>8</v>
      </c>
      <c r="H256" s="108">
        <v>495</v>
      </c>
      <c r="I256" s="108">
        <f t="shared" si="56"/>
        <v>87.455830388692576</v>
      </c>
      <c r="J256" s="108">
        <v>478</v>
      </c>
      <c r="K256" s="78">
        <f t="shared" si="42"/>
        <v>84.452296819787989</v>
      </c>
    </row>
    <row r="257" spans="2:11" s="48" customFormat="1" ht="19.149999999999999" hidden="1" customHeight="1" outlineLevel="2" x14ac:dyDescent="0.25">
      <c r="B257" s="111" t="s">
        <v>93</v>
      </c>
      <c r="C257" s="112" t="s">
        <v>14</v>
      </c>
      <c r="D257" s="104"/>
      <c r="E257" s="108">
        <f t="shared" si="55"/>
        <v>11</v>
      </c>
      <c r="F257" s="104"/>
      <c r="G257" s="104">
        <v>11</v>
      </c>
      <c r="H257" s="104"/>
      <c r="I257" s="104"/>
      <c r="J257" s="104">
        <v>11</v>
      </c>
      <c r="K257" s="78"/>
    </row>
    <row r="258" spans="2:11" s="48" customFormat="1" ht="19.149999999999999" customHeight="1" outlineLevel="1" collapsed="1" x14ac:dyDescent="0.25">
      <c r="B258" s="113" t="s">
        <v>93</v>
      </c>
      <c r="C258" s="150"/>
      <c r="D258" s="242">
        <f>SUM(D247:D257)</f>
        <v>5415</v>
      </c>
      <c r="E258" s="242">
        <f t="shared" ref="E258:J258" si="57">SUM(E247:E257)</f>
        <v>5517</v>
      </c>
      <c r="F258" s="242">
        <f t="shared" si="57"/>
        <v>5415</v>
      </c>
      <c r="G258" s="242">
        <f t="shared" si="57"/>
        <v>102</v>
      </c>
      <c r="H258" s="242">
        <f t="shared" si="57"/>
        <v>4900</v>
      </c>
      <c r="I258" s="242">
        <f>SUM(I247:I257)/10</f>
        <v>90.530545593615756</v>
      </c>
      <c r="J258" s="242">
        <f t="shared" si="57"/>
        <v>4966</v>
      </c>
      <c r="K258" s="260">
        <f>SUM(K247:K257)/10</f>
        <v>91.530258226871368</v>
      </c>
    </row>
    <row r="259" spans="2:11" s="48" customFormat="1" ht="19.149999999999999" hidden="1" customHeight="1" outlineLevel="2" x14ac:dyDescent="0.25">
      <c r="B259" s="111" t="s">
        <v>94</v>
      </c>
      <c r="C259" s="112">
        <v>1</v>
      </c>
      <c r="D259" s="108">
        <v>509</v>
      </c>
      <c r="E259" s="108">
        <f>F259+G259</f>
        <v>520</v>
      </c>
      <c r="F259" s="108">
        <v>509</v>
      </c>
      <c r="G259" s="108">
        <v>11</v>
      </c>
      <c r="H259" s="108">
        <v>410</v>
      </c>
      <c r="I259" s="108">
        <f>H259/F259*100</f>
        <v>80.550098231827121</v>
      </c>
      <c r="J259" s="108">
        <v>421</v>
      </c>
      <c r="K259" s="78">
        <f t="shared" si="42"/>
        <v>82.711198428290771</v>
      </c>
    </row>
    <row r="260" spans="2:11" s="48" customFormat="1" ht="19.149999999999999" hidden="1" customHeight="1" outlineLevel="2" x14ac:dyDescent="0.25">
      <c r="B260" s="111" t="s">
        <v>94</v>
      </c>
      <c r="C260" s="112">
        <v>2</v>
      </c>
      <c r="D260" s="108">
        <v>506</v>
      </c>
      <c r="E260" s="108">
        <f t="shared" ref="E260:E273" si="58">F260+G260</f>
        <v>515</v>
      </c>
      <c r="F260" s="108">
        <v>506</v>
      </c>
      <c r="G260" s="108">
        <v>9</v>
      </c>
      <c r="H260" s="108">
        <v>454</v>
      </c>
      <c r="I260" s="108">
        <f>H260/F260*100</f>
        <v>89.723320158102766</v>
      </c>
      <c r="J260" s="108">
        <v>463</v>
      </c>
      <c r="K260" s="78">
        <f t="shared" si="42"/>
        <v>91.501976284584984</v>
      </c>
    </row>
    <row r="261" spans="2:11" s="48" customFormat="1" ht="19.149999999999999" hidden="1" customHeight="1" outlineLevel="2" x14ac:dyDescent="0.25">
      <c r="B261" s="111" t="s">
        <v>94</v>
      </c>
      <c r="C261" s="112">
        <v>3</v>
      </c>
      <c r="D261" s="108">
        <v>484</v>
      </c>
      <c r="E261" s="108">
        <f t="shared" si="58"/>
        <v>491</v>
      </c>
      <c r="F261" s="108">
        <v>484</v>
      </c>
      <c r="G261" s="108">
        <v>7</v>
      </c>
      <c r="H261" s="108">
        <v>433</v>
      </c>
      <c r="I261" s="108">
        <f t="shared" ref="I261:I273" si="59">H261/F261*100</f>
        <v>89.462809917355372</v>
      </c>
      <c r="J261" s="108">
        <v>440</v>
      </c>
      <c r="K261" s="78">
        <f t="shared" si="42"/>
        <v>90.909090909090907</v>
      </c>
    </row>
    <row r="262" spans="2:11" s="48" customFormat="1" ht="19.149999999999999" hidden="1" customHeight="1" outlineLevel="2" x14ac:dyDescent="0.25">
      <c r="B262" s="111" t="s">
        <v>94</v>
      </c>
      <c r="C262" s="112">
        <v>4</v>
      </c>
      <c r="D262" s="108">
        <v>477</v>
      </c>
      <c r="E262" s="108">
        <f t="shared" si="58"/>
        <v>477</v>
      </c>
      <c r="F262" s="108">
        <v>477</v>
      </c>
      <c r="G262" s="108">
        <v>0</v>
      </c>
      <c r="H262" s="108">
        <v>417</v>
      </c>
      <c r="I262" s="108">
        <f t="shared" si="59"/>
        <v>87.421383647798748</v>
      </c>
      <c r="J262" s="108">
        <v>417</v>
      </c>
      <c r="K262" s="78">
        <f t="shared" si="42"/>
        <v>87.421383647798748</v>
      </c>
    </row>
    <row r="263" spans="2:11" s="48" customFormat="1" ht="19.149999999999999" hidden="1" customHeight="1" outlineLevel="2" x14ac:dyDescent="0.25">
      <c r="B263" s="111" t="s">
        <v>94</v>
      </c>
      <c r="C263" s="112">
        <v>5</v>
      </c>
      <c r="D263" s="108">
        <v>471</v>
      </c>
      <c r="E263" s="108">
        <f t="shared" si="58"/>
        <v>473</v>
      </c>
      <c r="F263" s="108">
        <v>471</v>
      </c>
      <c r="G263" s="108">
        <v>2</v>
      </c>
      <c r="H263" s="108">
        <v>448</v>
      </c>
      <c r="I263" s="108">
        <f t="shared" si="59"/>
        <v>95.116772823779201</v>
      </c>
      <c r="J263" s="108">
        <v>446</v>
      </c>
      <c r="K263" s="78">
        <f t="shared" si="42"/>
        <v>94.692144373673031</v>
      </c>
    </row>
    <row r="264" spans="2:11" s="48" customFormat="1" ht="19.149999999999999" hidden="1" customHeight="1" outlineLevel="2" x14ac:dyDescent="0.25">
      <c r="B264" s="111" t="s">
        <v>94</v>
      </c>
      <c r="C264" s="112">
        <v>6</v>
      </c>
      <c r="D264" s="108">
        <v>477</v>
      </c>
      <c r="E264" s="108">
        <f t="shared" si="58"/>
        <v>477</v>
      </c>
      <c r="F264" s="108">
        <v>477</v>
      </c>
      <c r="G264" s="108">
        <v>0</v>
      </c>
      <c r="H264" s="108">
        <v>208</v>
      </c>
      <c r="I264" s="108">
        <f t="shared" si="59"/>
        <v>43.60587002096436</v>
      </c>
      <c r="J264" s="108">
        <v>208</v>
      </c>
      <c r="K264" s="78">
        <f t="shared" si="42"/>
        <v>43.60587002096436</v>
      </c>
    </row>
    <row r="265" spans="2:11" s="48" customFormat="1" ht="19.149999999999999" hidden="1" customHeight="1" outlineLevel="2" x14ac:dyDescent="0.25">
      <c r="B265" s="111" t="s">
        <v>94</v>
      </c>
      <c r="C265" s="112">
        <v>7</v>
      </c>
      <c r="D265" s="108">
        <v>458</v>
      </c>
      <c r="E265" s="108">
        <f t="shared" si="58"/>
        <v>464</v>
      </c>
      <c r="F265" s="108">
        <v>458</v>
      </c>
      <c r="G265" s="108">
        <v>6</v>
      </c>
      <c r="H265" s="108">
        <v>406</v>
      </c>
      <c r="I265" s="108">
        <f t="shared" si="59"/>
        <v>88.646288209606979</v>
      </c>
      <c r="J265" s="108">
        <v>406</v>
      </c>
      <c r="K265" s="78">
        <f t="shared" si="42"/>
        <v>88.646288209606979</v>
      </c>
    </row>
    <row r="266" spans="2:11" s="48" customFormat="1" ht="19.149999999999999" hidden="1" customHeight="1" outlineLevel="2" x14ac:dyDescent="0.25">
      <c r="B266" s="111" t="s">
        <v>94</v>
      </c>
      <c r="C266" s="112">
        <v>8</v>
      </c>
      <c r="D266" s="108">
        <v>470</v>
      </c>
      <c r="E266" s="108">
        <f t="shared" si="58"/>
        <v>477</v>
      </c>
      <c r="F266" s="108">
        <v>470</v>
      </c>
      <c r="G266" s="108">
        <v>7</v>
      </c>
      <c r="H266" s="108">
        <v>443</v>
      </c>
      <c r="I266" s="108">
        <f t="shared" si="59"/>
        <v>94.255319148936167</v>
      </c>
      <c r="J266" s="108">
        <v>450</v>
      </c>
      <c r="K266" s="78">
        <f t="shared" si="42"/>
        <v>95.744680851063833</v>
      </c>
    </row>
    <row r="267" spans="2:11" s="48" customFormat="1" ht="19.149999999999999" hidden="1" customHeight="1" outlineLevel="2" x14ac:dyDescent="0.25">
      <c r="B267" s="111" t="s">
        <v>94</v>
      </c>
      <c r="C267" s="112">
        <v>9</v>
      </c>
      <c r="D267" s="108">
        <v>548</v>
      </c>
      <c r="E267" s="108">
        <f t="shared" si="58"/>
        <v>548</v>
      </c>
      <c r="F267" s="108">
        <v>548</v>
      </c>
      <c r="G267" s="108">
        <v>0</v>
      </c>
      <c r="H267" s="108">
        <v>450</v>
      </c>
      <c r="I267" s="108">
        <f t="shared" si="59"/>
        <v>82.116788321167888</v>
      </c>
      <c r="J267" s="108">
        <v>450</v>
      </c>
      <c r="K267" s="78">
        <f t="shared" si="42"/>
        <v>82.116788321167888</v>
      </c>
    </row>
    <row r="268" spans="2:11" s="48" customFormat="1" ht="19.149999999999999" hidden="1" customHeight="1" outlineLevel="2" x14ac:dyDescent="0.25">
      <c r="B268" s="111" t="s">
        <v>94</v>
      </c>
      <c r="C268" s="112">
        <v>10</v>
      </c>
      <c r="D268" s="108">
        <v>505</v>
      </c>
      <c r="E268" s="108">
        <f t="shared" si="58"/>
        <v>514</v>
      </c>
      <c r="F268" s="108">
        <v>505</v>
      </c>
      <c r="G268" s="108">
        <v>9</v>
      </c>
      <c r="H268" s="108">
        <v>428</v>
      </c>
      <c r="I268" s="108">
        <f t="shared" si="59"/>
        <v>84.752475247524757</v>
      </c>
      <c r="J268" s="108">
        <v>437</v>
      </c>
      <c r="K268" s="78">
        <f t="shared" si="42"/>
        <v>86.534653465346537</v>
      </c>
    </row>
    <row r="269" spans="2:11" s="48" customFormat="1" ht="19.149999999999999" hidden="1" customHeight="1" outlineLevel="2" x14ac:dyDescent="0.25">
      <c r="B269" s="111" t="s">
        <v>94</v>
      </c>
      <c r="C269" s="112">
        <v>11</v>
      </c>
      <c r="D269" s="108">
        <v>479</v>
      </c>
      <c r="E269" s="108">
        <f t="shared" si="58"/>
        <v>489</v>
      </c>
      <c r="F269" s="108">
        <v>479</v>
      </c>
      <c r="G269" s="108">
        <v>10</v>
      </c>
      <c r="H269" s="108">
        <v>437</v>
      </c>
      <c r="I269" s="108">
        <f t="shared" si="59"/>
        <v>91.23173277661796</v>
      </c>
      <c r="J269" s="108">
        <v>447</v>
      </c>
      <c r="K269" s="78">
        <f t="shared" si="42"/>
        <v>93.319415448851771</v>
      </c>
    </row>
    <row r="270" spans="2:11" s="48" customFormat="1" ht="19.149999999999999" hidden="1" customHeight="1" outlineLevel="2" x14ac:dyDescent="0.25">
      <c r="B270" s="111" t="s">
        <v>94</v>
      </c>
      <c r="C270" s="112">
        <v>12</v>
      </c>
      <c r="D270" s="108">
        <v>597</v>
      </c>
      <c r="E270" s="108">
        <f t="shared" si="58"/>
        <v>607</v>
      </c>
      <c r="F270" s="108">
        <v>597</v>
      </c>
      <c r="G270" s="108">
        <v>10</v>
      </c>
      <c r="H270" s="108">
        <v>506</v>
      </c>
      <c r="I270" s="108">
        <f t="shared" si="59"/>
        <v>84.757118927973195</v>
      </c>
      <c r="J270" s="108">
        <v>516</v>
      </c>
      <c r="K270" s="78">
        <f t="shared" si="42"/>
        <v>86.4321608040201</v>
      </c>
    </row>
    <row r="271" spans="2:11" s="48" customFormat="1" ht="19.149999999999999" hidden="1" customHeight="1" outlineLevel="2" x14ac:dyDescent="0.25">
      <c r="B271" s="111" t="s">
        <v>94</v>
      </c>
      <c r="C271" s="112">
        <v>13</v>
      </c>
      <c r="D271" s="108">
        <v>541</v>
      </c>
      <c r="E271" s="108">
        <f t="shared" si="58"/>
        <v>551</v>
      </c>
      <c r="F271" s="108">
        <v>541</v>
      </c>
      <c r="G271" s="108">
        <v>10</v>
      </c>
      <c r="H271" s="108">
        <v>488</v>
      </c>
      <c r="I271" s="108">
        <f t="shared" si="59"/>
        <v>90.203327171903879</v>
      </c>
      <c r="J271" s="108">
        <v>488</v>
      </c>
      <c r="K271" s="78">
        <f t="shared" ref="K271:K332" si="60">(J271/D271)*100</f>
        <v>90.203327171903879</v>
      </c>
    </row>
    <row r="272" spans="2:11" s="48" customFormat="1" ht="19.149999999999999" hidden="1" customHeight="1" outlineLevel="2" x14ac:dyDescent="0.25">
      <c r="B272" s="111" t="s">
        <v>94</v>
      </c>
      <c r="C272" s="112">
        <v>14</v>
      </c>
      <c r="D272" s="108">
        <v>559</v>
      </c>
      <c r="E272" s="108">
        <f t="shared" si="58"/>
        <v>559</v>
      </c>
      <c r="F272" s="108">
        <v>559</v>
      </c>
      <c r="G272" s="108">
        <v>0</v>
      </c>
      <c r="H272" s="108">
        <v>559</v>
      </c>
      <c r="I272" s="108">
        <f t="shared" si="59"/>
        <v>100</v>
      </c>
      <c r="J272" s="108">
        <v>559</v>
      </c>
      <c r="K272" s="78">
        <f t="shared" si="60"/>
        <v>100</v>
      </c>
    </row>
    <row r="273" spans="2:11" s="48" customFormat="1" ht="19.149999999999999" hidden="1" customHeight="1" outlineLevel="2" x14ac:dyDescent="0.25">
      <c r="B273" s="111" t="s">
        <v>94</v>
      </c>
      <c r="C273" s="112">
        <v>15</v>
      </c>
      <c r="D273" s="108">
        <v>466</v>
      </c>
      <c r="E273" s="108">
        <f t="shared" si="58"/>
        <v>468</v>
      </c>
      <c r="F273" s="108">
        <v>466</v>
      </c>
      <c r="G273" s="108">
        <v>2</v>
      </c>
      <c r="H273" s="108">
        <v>446</v>
      </c>
      <c r="I273" s="108">
        <f t="shared" si="59"/>
        <v>95.708154506437765</v>
      </c>
      <c r="J273" s="108">
        <v>420</v>
      </c>
      <c r="K273" s="78">
        <f t="shared" si="60"/>
        <v>90.128755364806864</v>
      </c>
    </row>
    <row r="274" spans="2:11" s="48" customFormat="1" ht="19.149999999999999" hidden="1" customHeight="1" outlineLevel="2" x14ac:dyDescent="0.25">
      <c r="B274" s="111" t="s">
        <v>94</v>
      </c>
      <c r="C274" s="112" t="s">
        <v>14</v>
      </c>
      <c r="D274" s="104"/>
      <c r="E274" s="108"/>
      <c r="F274" s="104"/>
      <c r="G274" s="104"/>
      <c r="H274" s="104"/>
      <c r="I274" s="104"/>
      <c r="J274" s="104"/>
      <c r="K274" s="78"/>
    </row>
    <row r="275" spans="2:11" s="48" customFormat="1" ht="19.149999999999999" customHeight="1" outlineLevel="1" collapsed="1" x14ac:dyDescent="0.25">
      <c r="B275" s="113" t="s">
        <v>94</v>
      </c>
      <c r="C275" s="150"/>
      <c r="D275" s="242">
        <f>SUM(D259:D274)</f>
        <v>7547</v>
      </c>
      <c r="E275" s="242">
        <f t="shared" ref="E275:J275" si="61">SUM(E259:E274)</f>
        <v>7630</v>
      </c>
      <c r="F275" s="242">
        <f t="shared" si="61"/>
        <v>7547</v>
      </c>
      <c r="G275" s="242">
        <f t="shared" si="61"/>
        <v>83</v>
      </c>
      <c r="H275" s="242">
        <f t="shared" si="61"/>
        <v>6533</v>
      </c>
      <c r="I275" s="242">
        <f>SUM(I259:I274)/15</f>
        <v>86.503430607333073</v>
      </c>
      <c r="J275" s="242">
        <f t="shared" si="61"/>
        <v>6568</v>
      </c>
      <c r="K275" s="260">
        <f>SUM(K259:K274)/15</f>
        <v>86.931182220078043</v>
      </c>
    </row>
    <row r="276" spans="2:11" s="48" customFormat="1" ht="19.149999999999999" hidden="1" customHeight="1" outlineLevel="2" x14ac:dyDescent="0.25">
      <c r="B276" s="111" t="s">
        <v>95</v>
      </c>
      <c r="C276" s="117">
        <v>1</v>
      </c>
      <c r="D276" s="118">
        <v>461</v>
      </c>
      <c r="E276" s="118">
        <f>F276+G276</f>
        <v>470</v>
      </c>
      <c r="F276" s="118">
        <v>461</v>
      </c>
      <c r="G276" s="118">
        <v>9</v>
      </c>
      <c r="H276" s="118">
        <v>406</v>
      </c>
      <c r="I276" s="118">
        <f>H276/F276*100</f>
        <v>88.069414316702819</v>
      </c>
      <c r="J276" s="118">
        <v>396</v>
      </c>
      <c r="K276" s="78">
        <f t="shared" si="60"/>
        <v>85.900216919739691</v>
      </c>
    </row>
    <row r="277" spans="2:11" s="48" customFormat="1" ht="19.149999999999999" hidden="1" customHeight="1" outlineLevel="2" x14ac:dyDescent="0.25">
      <c r="B277" s="111" t="s">
        <v>95</v>
      </c>
      <c r="C277" s="117">
        <v>2</v>
      </c>
      <c r="D277" s="118">
        <v>475</v>
      </c>
      <c r="E277" s="118">
        <f t="shared" ref="E277:E280" si="62">F277+G277</f>
        <v>490</v>
      </c>
      <c r="F277" s="118">
        <v>475</v>
      </c>
      <c r="G277" s="118">
        <v>15</v>
      </c>
      <c r="H277" s="118">
        <v>441</v>
      </c>
      <c r="I277" s="118">
        <f>H277/F277*100</f>
        <v>92.84210526315789</v>
      </c>
      <c r="J277" s="118">
        <v>456</v>
      </c>
      <c r="K277" s="78">
        <f t="shared" si="60"/>
        <v>96</v>
      </c>
    </row>
    <row r="278" spans="2:11" s="48" customFormat="1" ht="19.149999999999999" hidden="1" customHeight="1" outlineLevel="2" x14ac:dyDescent="0.25">
      <c r="B278" s="111" t="s">
        <v>95</v>
      </c>
      <c r="C278" s="117">
        <v>3</v>
      </c>
      <c r="D278" s="118">
        <v>589</v>
      </c>
      <c r="E278" s="118">
        <f t="shared" si="62"/>
        <v>598</v>
      </c>
      <c r="F278" s="118">
        <v>589</v>
      </c>
      <c r="G278" s="118">
        <v>9</v>
      </c>
      <c r="H278" s="118">
        <v>529</v>
      </c>
      <c r="I278" s="118">
        <f t="shared" ref="I278:I280" si="63">H278/F278*100</f>
        <v>89.813242784380307</v>
      </c>
      <c r="J278" s="118">
        <v>538</v>
      </c>
      <c r="K278" s="78">
        <f t="shared" si="60"/>
        <v>91.341256366723258</v>
      </c>
    </row>
    <row r="279" spans="2:11" s="48" customFormat="1" ht="19.149999999999999" hidden="1" customHeight="1" outlineLevel="2" x14ac:dyDescent="0.25">
      <c r="B279" s="111" t="s">
        <v>95</v>
      </c>
      <c r="C279" s="117">
        <v>4</v>
      </c>
      <c r="D279" s="118">
        <v>595</v>
      </c>
      <c r="E279" s="118">
        <f t="shared" si="62"/>
        <v>604</v>
      </c>
      <c r="F279" s="118">
        <v>595</v>
      </c>
      <c r="G279" s="118">
        <v>9</v>
      </c>
      <c r="H279" s="118">
        <v>547</v>
      </c>
      <c r="I279" s="118">
        <f t="shared" si="63"/>
        <v>91.932773109243698</v>
      </c>
      <c r="J279" s="118">
        <v>545</v>
      </c>
      <c r="K279" s="78">
        <f t="shared" si="60"/>
        <v>91.596638655462186</v>
      </c>
    </row>
    <row r="280" spans="2:11" s="48" customFormat="1" ht="19.149999999999999" hidden="1" customHeight="1" outlineLevel="2" x14ac:dyDescent="0.25">
      <c r="B280" s="111" t="s">
        <v>95</v>
      </c>
      <c r="C280" s="117">
        <v>5</v>
      </c>
      <c r="D280" s="118">
        <v>528</v>
      </c>
      <c r="E280" s="118">
        <f t="shared" si="62"/>
        <v>535</v>
      </c>
      <c r="F280" s="118">
        <v>528</v>
      </c>
      <c r="G280" s="118">
        <v>7</v>
      </c>
      <c r="H280" s="118">
        <v>467</v>
      </c>
      <c r="I280" s="118">
        <f t="shared" si="63"/>
        <v>88.446969696969703</v>
      </c>
      <c r="J280" s="118">
        <v>474</v>
      </c>
      <c r="K280" s="78">
        <f t="shared" si="60"/>
        <v>89.772727272727266</v>
      </c>
    </row>
    <row r="281" spans="2:11" s="48" customFormat="1" ht="19.149999999999999" hidden="1" customHeight="1" outlineLevel="2" x14ac:dyDescent="0.25">
      <c r="B281" s="111" t="s">
        <v>95</v>
      </c>
      <c r="C281" s="117" t="s">
        <v>14</v>
      </c>
      <c r="D281" s="119"/>
      <c r="E281" s="118">
        <v>6</v>
      </c>
      <c r="F281" s="119"/>
      <c r="G281" s="119">
        <v>6</v>
      </c>
      <c r="H281" s="119"/>
      <c r="I281" s="119"/>
      <c r="J281" s="119">
        <v>6</v>
      </c>
      <c r="K281" s="78"/>
    </row>
    <row r="282" spans="2:11" s="48" customFormat="1" ht="19.149999999999999" customHeight="1" outlineLevel="1" collapsed="1" x14ac:dyDescent="0.25">
      <c r="B282" s="113" t="s">
        <v>151</v>
      </c>
      <c r="C282" s="150"/>
      <c r="D282" s="243">
        <f>SUM(D276:D281)</f>
        <v>2648</v>
      </c>
      <c r="E282" s="243">
        <f t="shared" ref="E282:J282" si="64">SUM(E276:E281)</f>
        <v>2703</v>
      </c>
      <c r="F282" s="243">
        <f t="shared" si="64"/>
        <v>2648</v>
      </c>
      <c r="G282" s="243">
        <f t="shared" si="64"/>
        <v>55</v>
      </c>
      <c r="H282" s="243">
        <f t="shared" si="64"/>
        <v>2390</v>
      </c>
      <c r="I282" s="243">
        <f>SUM(I276:I281)/5</f>
        <v>90.220901034090872</v>
      </c>
      <c r="J282" s="243">
        <f t="shared" si="64"/>
        <v>2415</v>
      </c>
      <c r="K282" s="261">
        <f>SUM(K276:K281)/5</f>
        <v>90.922167842930477</v>
      </c>
    </row>
    <row r="283" spans="2:11" s="48" customFormat="1" ht="19.149999999999999" hidden="1" customHeight="1" outlineLevel="2" x14ac:dyDescent="0.25">
      <c r="B283" s="111" t="s">
        <v>96</v>
      </c>
      <c r="C283" s="112">
        <v>1</v>
      </c>
      <c r="D283" s="108">
        <v>578</v>
      </c>
      <c r="E283" s="108">
        <f>F283+G283</f>
        <v>579</v>
      </c>
      <c r="F283" s="108">
        <v>578</v>
      </c>
      <c r="G283" s="108">
        <v>1</v>
      </c>
      <c r="H283" s="108">
        <v>459</v>
      </c>
      <c r="I283" s="108">
        <f>H283/F283*100</f>
        <v>79.411764705882348</v>
      </c>
      <c r="J283" s="108">
        <v>454</v>
      </c>
      <c r="K283" s="78">
        <f t="shared" si="60"/>
        <v>78.54671280276817</v>
      </c>
    </row>
    <row r="284" spans="2:11" s="48" customFormat="1" ht="19.149999999999999" hidden="1" customHeight="1" outlineLevel="2" x14ac:dyDescent="0.25">
      <c r="B284" s="111" t="s">
        <v>96</v>
      </c>
      <c r="C284" s="112">
        <v>2</v>
      </c>
      <c r="D284" s="108">
        <v>498</v>
      </c>
      <c r="E284" s="108">
        <f t="shared" ref="E284:E287" si="65">F284+G284</f>
        <v>507</v>
      </c>
      <c r="F284" s="108">
        <v>498</v>
      </c>
      <c r="G284" s="108">
        <v>9</v>
      </c>
      <c r="H284" s="108">
        <v>479</v>
      </c>
      <c r="I284" s="108">
        <f>H284/F284*100</f>
        <v>96.184738955823292</v>
      </c>
      <c r="J284" s="108">
        <v>459</v>
      </c>
      <c r="K284" s="78">
        <f t="shared" si="60"/>
        <v>92.168674698795186</v>
      </c>
    </row>
    <row r="285" spans="2:11" s="48" customFormat="1" ht="19.149999999999999" hidden="1" customHeight="1" outlineLevel="2" x14ac:dyDescent="0.25">
      <c r="B285" s="111" t="s">
        <v>96</v>
      </c>
      <c r="C285" s="112">
        <v>3</v>
      </c>
      <c r="D285" s="108">
        <v>475</v>
      </c>
      <c r="E285" s="108">
        <f t="shared" si="65"/>
        <v>494</v>
      </c>
      <c r="F285" s="108">
        <v>475</v>
      </c>
      <c r="G285" s="108">
        <v>19</v>
      </c>
      <c r="H285" s="108">
        <v>419</v>
      </c>
      <c r="I285" s="108">
        <f t="shared" ref="I285:I286" si="66">H285/F285*100</f>
        <v>88.21052631578948</v>
      </c>
      <c r="J285" s="108">
        <v>400</v>
      </c>
      <c r="K285" s="78">
        <f t="shared" si="60"/>
        <v>84.210526315789465</v>
      </c>
    </row>
    <row r="286" spans="2:11" s="48" customFormat="1" ht="19.149999999999999" hidden="1" customHeight="1" outlineLevel="2" x14ac:dyDescent="0.25">
      <c r="B286" s="111" t="s">
        <v>96</v>
      </c>
      <c r="C286" s="112">
        <v>4</v>
      </c>
      <c r="D286" s="108">
        <v>547</v>
      </c>
      <c r="E286" s="108">
        <f t="shared" si="65"/>
        <v>547</v>
      </c>
      <c r="F286" s="108">
        <v>547</v>
      </c>
      <c r="G286" s="108">
        <v>0</v>
      </c>
      <c r="H286" s="108">
        <v>457</v>
      </c>
      <c r="I286" s="108">
        <f t="shared" si="66"/>
        <v>83.546617915904932</v>
      </c>
      <c r="J286" s="108">
        <v>457</v>
      </c>
      <c r="K286" s="78">
        <f t="shared" si="60"/>
        <v>83.546617915904932</v>
      </c>
    </row>
    <row r="287" spans="2:11" s="48" customFormat="1" ht="19.149999999999999" hidden="1" customHeight="1" outlineLevel="2" x14ac:dyDescent="0.25">
      <c r="B287" s="111" t="s">
        <v>96</v>
      </c>
      <c r="C287" s="112" t="s">
        <v>14</v>
      </c>
      <c r="D287" s="104"/>
      <c r="E287" s="108">
        <f t="shared" si="65"/>
        <v>5</v>
      </c>
      <c r="F287" s="104"/>
      <c r="G287" s="104">
        <v>5</v>
      </c>
      <c r="H287" s="104"/>
      <c r="I287" s="104"/>
      <c r="J287" s="104">
        <v>5</v>
      </c>
      <c r="K287" s="78"/>
    </row>
    <row r="288" spans="2:11" s="48" customFormat="1" ht="19.149999999999999" customHeight="1" outlineLevel="1" collapsed="1" x14ac:dyDescent="0.25">
      <c r="B288" s="113" t="s">
        <v>96</v>
      </c>
      <c r="C288" s="150"/>
      <c r="D288" s="242">
        <f>SUM(D283:D287)</f>
        <v>2098</v>
      </c>
      <c r="E288" s="242">
        <f t="shared" ref="E288:J288" si="67">SUM(E283:E287)</f>
        <v>2132</v>
      </c>
      <c r="F288" s="242">
        <f t="shared" si="67"/>
        <v>2098</v>
      </c>
      <c r="G288" s="242">
        <f t="shared" si="67"/>
        <v>34</v>
      </c>
      <c r="H288" s="242">
        <f t="shared" si="67"/>
        <v>1814</v>
      </c>
      <c r="I288" s="242">
        <f>SUM(I283:I287)/4</f>
        <v>86.83841197335002</v>
      </c>
      <c r="J288" s="242">
        <f t="shared" si="67"/>
        <v>1775</v>
      </c>
      <c r="K288" s="260">
        <f>SUM(K283:K287)/4</f>
        <v>84.618132933314428</v>
      </c>
    </row>
    <row r="289" spans="2:11" s="48" customFormat="1" ht="19.149999999999999" hidden="1" customHeight="1" outlineLevel="2" x14ac:dyDescent="0.25">
      <c r="B289" s="111" t="s">
        <v>97</v>
      </c>
      <c r="C289" s="112">
        <v>1</v>
      </c>
      <c r="D289" s="108">
        <v>526</v>
      </c>
      <c r="E289" s="108">
        <f>F289+G289</f>
        <v>535</v>
      </c>
      <c r="F289" s="108">
        <v>526</v>
      </c>
      <c r="G289" s="108">
        <v>9</v>
      </c>
      <c r="H289" s="108">
        <v>494</v>
      </c>
      <c r="I289" s="108">
        <f>H289/F289*100</f>
        <v>93.916349809885929</v>
      </c>
      <c r="J289" s="108">
        <v>490</v>
      </c>
      <c r="K289" s="78">
        <f t="shared" si="60"/>
        <v>93.155893536121667</v>
      </c>
    </row>
    <row r="290" spans="2:11" s="48" customFormat="1" ht="19.149999999999999" hidden="1" customHeight="1" outlineLevel="2" x14ac:dyDescent="0.25">
      <c r="B290" s="111" t="s">
        <v>97</v>
      </c>
      <c r="C290" s="112">
        <v>2</v>
      </c>
      <c r="D290" s="108">
        <v>543</v>
      </c>
      <c r="E290" s="108">
        <f t="shared" ref="E290:E295" si="68">F290+G290</f>
        <v>551</v>
      </c>
      <c r="F290" s="108">
        <v>543</v>
      </c>
      <c r="G290" s="108">
        <v>8</v>
      </c>
      <c r="H290" s="108">
        <v>452</v>
      </c>
      <c r="I290" s="108">
        <f>H290/F290*100</f>
        <v>83.241252302025785</v>
      </c>
      <c r="J290" s="108">
        <v>460</v>
      </c>
      <c r="K290" s="78">
        <f t="shared" si="60"/>
        <v>84.714548802946581</v>
      </c>
    </row>
    <row r="291" spans="2:11" s="48" customFormat="1" ht="19.149999999999999" hidden="1" customHeight="1" outlineLevel="2" x14ac:dyDescent="0.25">
      <c r="B291" s="111" t="s">
        <v>97</v>
      </c>
      <c r="C291" s="112">
        <v>3</v>
      </c>
      <c r="D291" s="108">
        <v>564</v>
      </c>
      <c r="E291" s="108">
        <f t="shared" si="68"/>
        <v>573</v>
      </c>
      <c r="F291" s="108">
        <v>564</v>
      </c>
      <c r="G291" s="108">
        <v>9</v>
      </c>
      <c r="H291" s="108">
        <v>564</v>
      </c>
      <c r="I291" s="108">
        <f t="shared" ref="I291:I295" si="69">H291/F291*100</f>
        <v>100</v>
      </c>
      <c r="J291" s="108">
        <v>573</v>
      </c>
      <c r="K291" s="78">
        <f t="shared" si="60"/>
        <v>101.59574468085107</v>
      </c>
    </row>
    <row r="292" spans="2:11" s="48" customFormat="1" ht="19.149999999999999" hidden="1" customHeight="1" outlineLevel="2" x14ac:dyDescent="0.25">
      <c r="B292" s="111" t="s">
        <v>97</v>
      </c>
      <c r="C292" s="112">
        <v>4</v>
      </c>
      <c r="D292" s="108">
        <v>445</v>
      </c>
      <c r="E292" s="108">
        <f t="shared" si="68"/>
        <v>453</v>
      </c>
      <c r="F292" s="108">
        <v>445</v>
      </c>
      <c r="G292" s="108">
        <v>8</v>
      </c>
      <c r="H292" s="108">
        <v>402</v>
      </c>
      <c r="I292" s="108">
        <f t="shared" si="69"/>
        <v>90.337078651685403</v>
      </c>
      <c r="J292" s="108">
        <v>410</v>
      </c>
      <c r="K292" s="78">
        <f t="shared" si="60"/>
        <v>92.134831460674164</v>
      </c>
    </row>
    <row r="293" spans="2:11" s="48" customFormat="1" ht="19.149999999999999" hidden="1" customHeight="1" outlineLevel="2" x14ac:dyDescent="0.25">
      <c r="B293" s="111" t="s">
        <v>97</v>
      </c>
      <c r="C293" s="112">
        <v>5</v>
      </c>
      <c r="D293" s="108">
        <v>517</v>
      </c>
      <c r="E293" s="108">
        <f t="shared" si="68"/>
        <v>517</v>
      </c>
      <c r="F293" s="108">
        <v>517</v>
      </c>
      <c r="G293" s="108">
        <v>0</v>
      </c>
      <c r="H293" s="108">
        <v>286</v>
      </c>
      <c r="I293" s="108">
        <f t="shared" si="69"/>
        <v>55.319148936170215</v>
      </c>
      <c r="J293" s="108">
        <v>377</v>
      </c>
      <c r="K293" s="78">
        <f t="shared" si="60"/>
        <v>72.920696324951635</v>
      </c>
    </row>
    <row r="294" spans="2:11" s="48" customFormat="1" ht="19.149999999999999" hidden="1" customHeight="1" outlineLevel="2" x14ac:dyDescent="0.25">
      <c r="B294" s="111" t="s">
        <v>97</v>
      </c>
      <c r="C294" s="112">
        <v>6</v>
      </c>
      <c r="D294" s="108">
        <v>505</v>
      </c>
      <c r="E294" s="108">
        <f t="shared" si="68"/>
        <v>513</v>
      </c>
      <c r="F294" s="108">
        <v>505</v>
      </c>
      <c r="G294" s="108">
        <v>8</v>
      </c>
      <c r="H294" s="108">
        <v>400</v>
      </c>
      <c r="I294" s="108">
        <f t="shared" si="69"/>
        <v>79.207920792079207</v>
      </c>
      <c r="J294" s="108">
        <v>408</v>
      </c>
      <c r="K294" s="78">
        <f t="shared" si="60"/>
        <v>80.792079207920793</v>
      </c>
    </row>
    <row r="295" spans="2:11" s="48" customFormat="1" ht="19.149999999999999" hidden="1" customHeight="1" outlineLevel="2" x14ac:dyDescent="0.25">
      <c r="B295" s="111" t="s">
        <v>97</v>
      </c>
      <c r="C295" s="112">
        <v>7</v>
      </c>
      <c r="D295" s="108">
        <v>524</v>
      </c>
      <c r="E295" s="108">
        <f t="shared" si="68"/>
        <v>532</v>
      </c>
      <c r="F295" s="108">
        <v>524</v>
      </c>
      <c r="G295" s="108">
        <v>8</v>
      </c>
      <c r="H295" s="108">
        <v>497</v>
      </c>
      <c r="I295" s="108">
        <f t="shared" si="69"/>
        <v>94.847328244274806</v>
      </c>
      <c r="J295" s="108">
        <v>460</v>
      </c>
      <c r="K295" s="78">
        <f t="shared" si="60"/>
        <v>87.786259541984734</v>
      </c>
    </row>
    <row r="296" spans="2:11" s="48" customFormat="1" ht="19.149999999999999" hidden="1" customHeight="1" outlineLevel="2" x14ac:dyDescent="0.25">
      <c r="B296" s="111" t="s">
        <v>97</v>
      </c>
      <c r="C296" s="112" t="s">
        <v>14</v>
      </c>
      <c r="D296" s="104"/>
      <c r="E296" s="108"/>
      <c r="F296" s="104"/>
      <c r="G296" s="104"/>
      <c r="H296" s="104"/>
      <c r="I296" s="104"/>
      <c r="J296" s="104"/>
      <c r="K296" s="78"/>
    </row>
    <row r="297" spans="2:11" s="48" customFormat="1" ht="19.149999999999999" customHeight="1" outlineLevel="1" collapsed="1" x14ac:dyDescent="0.25">
      <c r="B297" s="113" t="s">
        <v>97</v>
      </c>
      <c r="C297" s="150"/>
      <c r="D297" s="242">
        <f>SUM(D289:D296)</f>
        <v>3624</v>
      </c>
      <c r="E297" s="242">
        <f t="shared" ref="E297:J297" si="70">SUM(E289:E296)</f>
        <v>3674</v>
      </c>
      <c r="F297" s="242">
        <f t="shared" si="70"/>
        <v>3624</v>
      </c>
      <c r="G297" s="242">
        <f t="shared" si="70"/>
        <v>50</v>
      </c>
      <c r="H297" s="242">
        <f t="shared" si="70"/>
        <v>3095</v>
      </c>
      <c r="I297" s="242">
        <f>SUM(I289:I296)/7</f>
        <v>85.267011248017326</v>
      </c>
      <c r="J297" s="242">
        <f t="shared" si="70"/>
        <v>3178</v>
      </c>
      <c r="K297" s="260">
        <f>SUM(K289:K296)/7</f>
        <v>87.585721936492945</v>
      </c>
    </row>
    <row r="298" spans="2:11" s="48" customFormat="1" ht="19.149999999999999" hidden="1" customHeight="1" outlineLevel="2" x14ac:dyDescent="0.25">
      <c r="B298" s="111" t="s">
        <v>98</v>
      </c>
      <c r="C298" s="112">
        <v>1</v>
      </c>
      <c r="D298" s="108">
        <v>614</v>
      </c>
      <c r="E298" s="108">
        <f>F298+G298</f>
        <v>624</v>
      </c>
      <c r="F298" s="108">
        <v>614</v>
      </c>
      <c r="G298" s="108">
        <v>10</v>
      </c>
      <c r="H298" s="108">
        <v>526</v>
      </c>
      <c r="I298" s="108">
        <f>H298/F298*100</f>
        <v>85.667752442996743</v>
      </c>
      <c r="J298" s="108">
        <v>257</v>
      </c>
      <c r="K298" s="78">
        <f t="shared" si="60"/>
        <v>41.856677524429969</v>
      </c>
    </row>
    <row r="299" spans="2:11" s="48" customFormat="1" ht="19.149999999999999" hidden="1" customHeight="1" outlineLevel="2" x14ac:dyDescent="0.25">
      <c r="B299" s="111" t="s">
        <v>98</v>
      </c>
      <c r="C299" s="112">
        <v>2</v>
      </c>
      <c r="D299" s="108">
        <v>669</v>
      </c>
      <c r="E299" s="108">
        <f t="shared" ref="E299:E305" si="71">F299+G299</f>
        <v>679</v>
      </c>
      <c r="F299" s="108">
        <v>669</v>
      </c>
      <c r="G299" s="108">
        <v>10</v>
      </c>
      <c r="H299" s="108">
        <v>606</v>
      </c>
      <c r="I299" s="108">
        <f>H299/F299*100</f>
        <v>90.582959641255599</v>
      </c>
      <c r="J299" s="108">
        <v>603</v>
      </c>
      <c r="K299" s="78">
        <f t="shared" si="60"/>
        <v>90.134529147982065</v>
      </c>
    </row>
    <row r="300" spans="2:11" s="48" customFormat="1" ht="19.149999999999999" hidden="1" customHeight="1" outlineLevel="2" x14ac:dyDescent="0.25">
      <c r="B300" s="111" t="s">
        <v>98</v>
      </c>
      <c r="C300" s="112">
        <v>3</v>
      </c>
      <c r="D300" s="108">
        <v>872</v>
      </c>
      <c r="E300" s="108">
        <f t="shared" si="71"/>
        <v>887</v>
      </c>
      <c r="F300" s="108">
        <v>872</v>
      </c>
      <c r="G300" s="108">
        <v>15</v>
      </c>
      <c r="H300" s="108">
        <v>788</v>
      </c>
      <c r="I300" s="108">
        <f t="shared" ref="I300:I304" si="72">H300/F300*100</f>
        <v>90.366972477064223</v>
      </c>
      <c r="J300" s="108">
        <v>803</v>
      </c>
      <c r="K300" s="78">
        <f t="shared" si="60"/>
        <v>92.087155963302749</v>
      </c>
    </row>
    <row r="301" spans="2:11" s="48" customFormat="1" ht="19.149999999999999" hidden="1" customHeight="1" outlineLevel="2" x14ac:dyDescent="0.25">
      <c r="B301" s="111" t="s">
        <v>98</v>
      </c>
      <c r="C301" s="112">
        <v>4</v>
      </c>
      <c r="D301" s="108">
        <v>758</v>
      </c>
      <c r="E301" s="108">
        <f t="shared" si="71"/>
        <v>772</v>
      </c>
      <c r="F301" s="108">
        <v>758</v>
      </c>
      <c r="G301" s="108">
        <v>14</v>
      </c>
      <c r="H301" s="108">
        <v>688</v>
      </c>
      <c r="I301" s="108">
        <f t="shared" si="72"/>
        <v>90.765171503957788</v>
      </c>
      <c r="J301" s="108">
        <v>702</v>
      </c>
      <c r="K301" s="78">
        <f t="shared" si="60"/>
        <v>92.612137203166228</v>
      </c>
    </row>
    <row r="302" spans="2:11" s="48" customFormat="1" ht="19.149999999999999" hidden="1" customHeight="1" outlineLevel="2" x14ac:dyDescent="0.25">
      <c r="B302" s="111" t="s">
        <v>98</v>
      </c>
      <c r="C302" s="112">
        <v>5</v>
      </c>
      <c r="D302" s="108">
        <v>590</v>
      </c>
      <c r="E302" s="108">
        <f t="shared" si="71"/>
        <v>590</v>
      </c>
      <c r="F302" s="108">
        <v>590</v>
      </c>
      <c r="G302" s="108">
        <v>0</v>
      </c>
      <c r="H302" s="108">
        <v>451</v>
      </c>
      <c r="I302" s="108">
        <f t="shared" si="72"/>
        <v>76.440677966101703</v>
      </c>
      <c r="J302" s="108">
        <v>446</v>
      </c>
      <c r="K302" s="78">
        <f t="shared" si="60"/>
        <v>75.593220338983045</v>
      </c>
    </row>
    <row r="303" spans="2:11" s="48" customFormat="1" ht="19.149999999999999" hidden="1" customHeight="1" outlineLevel="2" x14ac:dyDescent="0.25">
      <c r="B303" s="111" t="s">
        <v>98</v>
      </c>
      <c r="C303" s="112">
        <v>6</v>
      </c>
      <c r="D303" s="108">
        <v>675</v>
      </c>
      <c r="E303" s="108">
        <f t="shared" si="71"/>
        <v>686</v>
      </c>
      <c r="F303" s="108">
        <v>675</v>
      </c>
      <c r="G303" s="108">
        <v>11</v>
      </c>
      <c r="H303" s="108">
        <v>591</v>
      </c>
      <c r="I303" s="108">
        <f t="shared" si="72"/>
        <v>87.555555555555557</v>
      </c>
      <c r="J303" s="108">
        <v>602</v>
      </c>
      <c r="K303" s="78">
        <f t="shared" si="60"/>
        <v>89.18518518518519</v>
      </c>
    </row>
    <row r="304" spans="2:11" s="48" customFormat="1" ht="19.149999999999999" hidden="1" customHeight="1" outlineLevel="2" x14ac:dyDescent="0.25">
      <c r="B304" s="111" t="s">
        <v>98</v>
      </c>
      <c r="C304" s="112">
        <v>7</v>
      </c>
      <c r="D304" s="108">
        <v>663</v>
      </c>
      <c r="E304" s="108">
        <f t="shared" si="71"/>
        <v>673</v>
      </c>
      <c r="F304" s="108">
        <v>663</v>
      </c>
      <c r="G304" s="108">
        <v>10</v>
      </c>
      <c r="H304" s="108">
        <v>533</v>
      </c>
      <c r="I304" s="108">
        <f t="shared" si="72"/>
        <v>80.392156862745097</v>
      </c>
      <c r="J304" s="108">
        <v>543</v>
      </c>
      <c r="K304" s="78">
        <f t="shared" si="60"/>
        <v>81.900452488687776</v>
      </c>
    </row>
    <row r="305" spans="2:11" s="48" customFormat="1" ht="19.149999999999999" hidden="1" customHeight="1" outlineLevel="2" x14ac:dyDescent="0.25">
      <c r="B305" s="111" t="s">
        <v>98</v>
      </c>
      <c r="C305" s="112" t="s">
        <v>14</v>
      </c>
      <c r="D305" s="104"/>
      <c r="E305" s="108">
        <f t="shared" si="71"/>
        <v>8</v>
      </c>
      <c r="F305" s="104"/>
      <c r="G305" s="104">
        <v>8</v>
      </c>
      <c r="H305" s="104"/>
      <c r="I305" s="104"/>
      <c r="J305" s="104">
        <v>8</v>
      </c>
      <c r="K305" s="78"/>
    </row>
    <row r="306" spans="2:11" s="48" customFormat="1" ht="19.149999999999999" customHeight="1" outlineLevel="1" collapsed="1" x14ac:dyDescent="0.25">
      <c r="B306" s="113" t="s">
        <v>98</v>
      </c>
      <c r="C306" s="150"/>
      <c r="D306" s="242">
        <f>SUM(D298:D305)</f>
        <v>4841</v>
      </c>
      <c r="E306" s="242">
        <f t="shared" ref="E306:J306" si="73">SUM(E298:E305)</f>
        <v>4919</v>
      </c>
      <c r="F306" s="242">
        <f t="shared" si="73"/>
        <v>4841</v>
      </c>
      <c r="G306" s="242">
        <f t="shared" si="73"/>
        <v>78</v>
      </c>
      <c r="H306" s="242">
        <f t="shared" si="73"/>
        <v>4183</v>
      </c>
      <c r="I306" s="242">
        <f>SUM(I298:I305)/7</f>
        <v>85.967320921382381</v>
      </c>
      <c r="J306" s="242">
        <f t="shared" si="73"/>
        <v>3964</v>
      </c>
      <c r="K306" s="260">
        <f>SUM(K298:K305)/7</f>
        <v>80.481336835962423</v>
      </c>
    </row>
    <row r="307" spans="2:11" s="48" customFormat="1" ht="19.149999999999999" hidden="1" customHeight="1" outlineLevel="2" x14ac:dyDescent="0.25">
      <c r="B307" s="111" t="s">
        <v>99</v>
      </c>
      <c r="C307" s="112">
        <v>1</v>
      </c>
      <c r="D307" s="108">
        <v>496</v>
      </c>
      <c r="E307" s="108">
        <f>F307+G307</f>
        <v>505</v>
      </c>
      <c r="F307" s="108">
        <v>496</v>
      </c>
      <c r="G307" s="108">
        <v>9</v>
      </c>
      <c r="H307" s="108">
        <v>156</v>
      </c>
      <c r="I307" s="108">
        <f>H307/F307*100</f>
        <v>31.451612903225808</v>
      </c>
      <c r="J307" s="108">
        <v>156</v>
      </c>
      <c r="K307" s="78">
        <f t="shared" si="60"/>
        <v>31.451612903225808</v>
      </c>
    </row>
    <row r="308" spans="2:11" s="48" customFormat="1" ht="19.149999999999999" hidden="1" customHeight="1" outlineLevel="2" x14ac:dyDescent="0.25">
      <c r="B308" s="111" t="s">
        <v>99</v>
      </c>
      <c r="C308" s="112">
        <v>2</v>
      </c>
      <c r="D308" s="108">
        <v>563</v>
      </c>
      <c r="E308" s="108">
        <f t="shared" ref="E308:E313" si="74">F308+G308</f>
        <v>563</v>
      </c>
      <c r="F308" s="108">
        <v>563</v>
      </c>
      <c r="G308" s="108"/>
      <c r="H308" s="108">
        <v>447</v>
      </c>
      <c r="I308" s="108">
        <f>H308/F308*100</f>
        <v>79.396092362344589</v>
      </c>
      <c r="J308" s="108">
        <v>447</v>
      </c>
      <c r="K308" s="78">
        <f t="shared" si="60"/>
        <v>79.396092362344589</v>
      </c>
    </row>
    <row r="309" spans="2:11" s="48" customFormat="1" ht="19.149999999999999" hidden="1" customHeight="1" outlineLevel="2" x14ac:dyDescent="0.25">
      <c r="B309" s="111" t="s">
        <v>99</v>
      </c>
      <c r="C309" s="112">
        <v>3</v>
      </c>
      <c r="D309" s="108">
        <v>503</v>
      </c>
      <c r="E309" s="108">
        <f t="shared" si="74"/>
        <v>513</v>
      </c>
      <c r="F309" s="108">
        <v>503</v>
      </c>
      <c r="G309" s="108">
        <v>10</v>
      </c>
      <c r="H309" s="108">
        <v>384</v>
      </c>
      <c r="I309" s="108">
        <f t="shared" ref="I309:I313" si="75">H309/F309*100</f>
        <v>76.341948310139159</v>
      </c>
      <c r="J309" s="108">
        <v>394</v>
      </c>
      <c r="K309" s="78">
        <f t="shared" si="60"/>
        <v>78.33001988071571</v>
      </c>
    </row>
    <row r="310" spans="2:11" s="48" customFormat="1" ht="19.149999999999999" hidden="1" customHeight="1" outlineLevel="2" x14ac:dyDescent="0.25">
      <c r="B310" s="111" t="s">
        <v>99</v>
      </c>
      <c r="C310" s="112">
        <v>4</v>
      </c>
      <c r="D310" s="118">
        <v>547</v>
      </c>
      <c r="E310" s="108">
        <f t="shared" si="74"/>
        <v>555</v>
      </c>
      <c r="F310" s="118">
        <v>547</v>
      </c>
      <c r="G310" s="118">
        <v>8</v>
      </c>
      <c r="H310" s="118">
        <v>335</v>
      </c>
      <c r="I310" s="118">
        <f t="shared" si="75"/>
        <v>61.243144424131621</v>
      </c>
      <c r="J310" s="118">
        <v>338</v>
      </c>
      <c r="K310" s="78">
        <f t="shared" si="60"/>
        <v>61.791590493601468</v>
      </c>
    </row>
    <row r="311" spans="2:11" s="48" customFormat="1" ht="19.149999999999999" hidden="1" customHeight="1" outlineLevel="2" x14ac:dyDescent="0.25">
      <c r="B311" s="111" t="s">
        <v>99</v>
      </c>
      <c r="C311" s="112">
        <v>5</v>
      </c>
      <c r="D311" s="108">
        <v>501</v>
      </c>
      <c r="E311" s="108">
        <f t="shared" si="74"/>
        <v>501</v>
      </c>
      <c r="F311" s="108">
        <v>501</v>
      </c>
      <c r="G311" s="108">
        <v>0</v>
      </c>
      <c r="H311" s="108">
        <v>300</v>
      </c>
      <c r="I311" s="108">
        <f t="shared" si="75"/>
        <v>59.880239520958078</v>
      </c>
      <c r="J311" s="108">
        <v>300</v>
      </c>
      <c r="K311" s="78">
        <f t="shared" si="60"/>
        <v>59.880239520958078</v>
      </c>
    </row>
    <row r="312" spans="2:11" s="48" customFormat="1" ht="19.149999999999999" hidden="1" customHeight="1" outlineLevel="2" x14ac:dyDescent="0.25">
      <c r="B312" s="111" t="s">
        <v>99</v>
      </c>
      <c r="C312" s="112">
        <v>6</v>
      </c>
      <c r="D312" s="108">
        <v>552</v>
      </c>
      <c r="E312" s="108">
        <f t="shared" si="74"/>
        <v>552</v>
      </c>
      <c r="F312" s="108">
        <v>552</v>
      </c>
      <c r="G312" s="108">
        <v>0</v>
      </c>
      <c r="H312" s="108">
        <v>395</v>
      </c>
      <c r="I312" s="108">
        <f t="shared" si="75"/>
        <v>71.55797101449275</v>
      </c>
      <c r="J312" s="108">
        <v>395</v>
      </c>
      <c r="K312" s="78">
        <f t="shared" si="60"/>
        <v>71.55797101449275</v>
      </c>
    </row>
    <row r="313" spans="2:11" s="48" customFormat="1" ht="19.149999999999999" hidden="1" customHeight="1" outlineLevel="2" x14ac:dyDescent="0.25">
      <c r="B313" s="111" t="s">
        <v>99</v>
      </c>
      <c r="C313" s="112">
        <v>7</v>
      </c>
      <c r="D313" s="108">
        <v>474</v>
      </c>
      <c r="E313" s="108">
        <f t="shared" si="74"/>
        <v>481</v>
      </c>
      <c r="F313" s="108">
        <v>474</v>
      </c>
      <c r="G313" s="108">
        <v>7</v>
      </c>
      <c r="H313" s="108">
        <v>0</v>
      </c>
      <c r="I313" s="108">
        <f t="shared" si="75"/>
        <v>0</v>
      </c>
      <c r="J313" s="108">
        <v>0</v>
      </c>
      <c r="K313" s="78">
        <f t="shared" si="60"/>
        <v>0</v>
      </c>
    </row>
    <row r="314" spans="2:11" s="48" customFormat="1" ht="19.149999999999999" hidden="1" customHeight="1" outlineLevel="2" x14ac:dyDescent="0.25">
      <c r="B314" s="111" t="s">
        <v>99</v>
      </c>
      <c r="C314" s="112" t="s">
        <v>14</v>
      </c>
      <c r="D314" s="104"/>
      <c r="E314" s="108"/>
      <c r="F314" s="104"/>
      <c r="G314" s="104"/>
      <c r="H314" s="104"/>
      <c r="I314" s="104"/>
      <c r="J314" s="104"/>
      <c r="K314" s="78"/>
    </row>
    <row r="315" spans="2:11" s="48" customFormat="1" ht="19.149999999999999" customHeight="1" outlineLevel="1" collapsed="1" x14ac:dyDescent="0.25">
      <c r="B315" s="113" t="s">
        <v>99</v>
      </c>
      <c r="C315" s="150"/>
      <c r="D315" s="242">
        <f>SUM(D307:D314)</f>
        <v>3636</v>
      </c>
      <c r="E315" s="242">
        <f t="shared" ref="E315:J315" si="76">SUM(E307:E314)</f>
        <v>3670</v>
      </c>
      <c r="F315" s="242">
        <f t="shared" si="76"/>
        <v>3636</v>
      </c>
      <c r="G315" s="242">
        <f t="shared" si="76"/>
        <v>34</v>
      </c>
      <c r="H315" s="242">
        <f t="shared" si="76"/>
        <v>2017</v>
      </c>
      <c r="I315" s="242">
        <f>SUM(I307:I314)/7</f>
        <v>54.267286933613143</v>
      </c>
      <c r="J315" s="242">
        <f t="shared" si="76"/>
        <v>2030</v>
      </c>
      <c r="K315" s="260">
        <f>SUM(K307:K314)/7</f>
        <v>54.62964659647691</v>
      </c>
    </row>
    <row r="316" spans="2:11" s="48" customFormat="1" ht="19.149999999999999" hidden="1" customHeight="1" outlineLevel="2" x14ac:dyDescent="0.25">
      <c r="B316" s="111" t="s">
        <v>100</v>
      </c>
      <c r="C316" s="112">
        <v>1</v>
      </c>
      <c r="D316" s="108">
        <v>453</v>
      </c>
      <c r="E316" s="108">
        <f>F316+G316</f>
        <v>457</v>
      </c>
      <c r="F316" s="108">
        <v>453</v>
      </c>
      <c r="G316" s="108">
        <v>4</v>
      </c>
      <c r="H316" s="108">
        <v>384</v>
      </c>
      <c r="I316" s="108">
        <f>H316/F316*100</f>
        <v>84.768211920529808</v>
      </c>
      <c r="J316" s="108">
        <v>388</v>
      </c>
      <c r="K316" s="78">
        <f t="shared" si="60"/>
        <v>85.651214128035321</v>
      </c>
    </row>
    <row r="317" spans="2:11" s="48" customFormat="1" ht="19.149999999999999" hidden="1" customHeight="1" outlineLevel="2" x14ac:dyDescent="0.25">
      <c r="B317" s="111" t="s">
        <v>100</v>
      </c>
      <c r="C317" s="112">
        <v>2</v>
      </c>
      <c r="D317" s="108">
        <v>540</v>
      </c>
      <c r="E317" s="108">
        <f t="shared" ref="E317:E322" si="77">F317+G317</f>
        <v>540</v>
      </c>
      <c r="F317" s="108">
        <v>540</v>
      </c>
      <c r="G317" s="108">
        <v>0</v>
      </c>
      <c r="H317" s="108">
        <v>458</v>
      </c>
      <c r="I317" s="108">
        <f>H317/F317*100</f>
        <v>84.81481481481481</v>
      </c>
      <c r="J317" s="108">
        <v>431</v>
      </c>
      <c r="K317" s="78">
        <f t="shared" si="60"/>
        <v>79.81481481481481</v>
      </c>
    </row>
    <row r="318" spans="2:11" s="48" customFormat="1" ht="19.149999999999999" hidden="1" customHeight="1" outlineLevel="2" x14ac:dyDescent="0.25">
      <c r="B318" s="111" t="s">
        <v>100</v>
      </c>
      <c r="C318" s="112">
        <v>3</v>
      </c>
      <c r="D318" s="108">
        <v>413</v>
      </c>
      <c r="E318" s="108">
        <f t="shared" si="77"/>
        <v>420</v>
      </c>
      <c r="F318" s="108">
        <v>413</v>
      </c>
      <c r="G318" s="108">
        <v>7</v>
      </c>
      <c r="H318" s="108">
        <v>275</v>
      </c>
      <c r="I318" s="108">
        <f t="shared" ref="I318:I321" si="78">H318/F318*100</f>
        <v>66.585956416464882</v>
      </c>
      <c r="J318" s="108">
        <v>282</v>
      </c>
      <c r="K318" s="78">
        <f t="shared" si="60"/>
        <v>68.280871670702183</v>
      </c>
    </row>
    <row r="319" spans="2:11" s="48" customFormat="1" ht="19.149999999999999" hidden="1" customHeight="1" outlineLevel="2" x14ac:dyDescent="0.25">
      <c r="B319" s="111" t="s">
        <v>100</v>
      </c>
      <c r="C319" s="112">
        <v>4</v>
      </c>
      <c r="D319" s="108">
        <v>530</v>
      </c>
      <c r="E319" s="108">
        <f t="shared" si="77"/>
        <v>530</v>
      </c>
      <c r="F319" s="108">
        <v>530</v>
      </c>
      <c r="G319" s="108">
        <v>0</v>
      </c>
      <c r="H319" s="108">
        <v>268</v>
      </c>
      <c r="I319" s="108">
        <f t="shared" si="78"/>
        <v>50.566037735849058</v>
      </c>
      <c r="J319" s="108">
        <v>280</v>
      </c>
      <c r="K319" s="78">
        <f t="shared" si="60"/>
        <v>52.830188679245282</v>
      </c>
    </row>
    <row r="320" spans="2:11" s="48" customFormat="1" ht="19.149999999999999" hidden="1" customHeight="1" outlineLevel="2" x14ac:dyDescent="0.25">
      <c r="B320" s="111" t="s">
        <v>100</v>
      </c>
      <c r="C320" s="112">
        <v>5</v>
      </c>
      <c r="D320" s="108">
        <v>496</v>
      </c>
      <c r="E320" s="108">
        <f t="shared" si="77"/>
        <v>506</v>
      </c>
      <c r="F320" s="108">
        <v>496</v>
      </c>
      <c r="G320" s="108">
        <v>10</v>
      </c>
      <c r="H320" s="108">
        <v>352</v>
      </c>
      <c r="I320" s="108">
        <f t="shared" si="78"/>
        <v>70.967741935483872</v>
      </c>
      <c r="J320" s="108">
        <v>362</v>
      </c>
      <c r="K320" s="78">
        <f t="shared" si="60"/>
        <v>72.983870967741936</v>
      </c>
    </row>
    <row r="321" spans="2:11" s="48" customFormat="1" ht="19.149999999999999" hidden="1" customHeight="1" outlineLevel="2" x14ac:dyDescent="0.25">
      <c r="B321" s="111" t="s">
        <v>100</v>
      </c>
      <c r="C321" s="112">
        <v>6</v>
      </c>
      <c r="D321" s="108">
        <v>480</v>
      </c>
      <c r="E321" s="108">
        <f t="shared" si="77"/>
        <v>488</v>
      </c>
      <c r="F321" s="108">
        <v>480</v>
      </c>
      <c r="G321" s="108">
        <v>8</v>
      </c>
      <c r="H321" s="108">
        <v>430</v>
      </c>
      <c r="I321" s="108">
        <f t="shared" si="78"/>
        <v>89.583333333333343</v>
      </c>
      <c r="J321" s="108">
        <v>438</v>
      </c>
      <c r="K321" s="78">
        <f t="shared" si="60"/>
        <v>91.25</v>
      </c>
    </row>
    <row r="322" spans="2:11" s="48" customFormat="1" ht="19.149999999999999" hidden="1" customHeight="1" outlineLevel="2" x14ac:dyDescent="0.25">
      <c r="B322" s="111" t="s">
        <v>100</v>
      </c>
      <c r="C322" s="112" t="s">
        <v>14</v>
      </c>
      <c r="D322" s="104"/>
      <c r="E322" s="108">
        <f t="shared" si="77"/>
        <v>7</v>
      </c>
      <c r="F322" s="104"/>
      <c r="G322" s="104">
        <v>7</v>
      </c>
      <c r="H322" s="104"/>
      <c r="I322" s="104"/>
      <c r="J322" s="104">
        <v>7</v>
      </c>
      <c r="K322" s="78"/>
    </row>
    <row r="323" spans="2:11" s="48" customFormat="1" ht="19.149999999999999" customHeight="1" outlineLevel="1" collapsed="1" x14ac:dyDescent="0.25">
      <c r="B323" s="113" t="s">
        <v>100</v>
      </c>
      <c r="C323" s="150"/>
      <c r="D323" s="242">
        <f>SUM(D316:D322)</f>
        <v>2912</v>
      </c>
      <c r="E323" s="242">
        <f t="shared" ref="E323:J323" si="79">SUM(E316:E322)</f>
        <v>2948</v>
      </c>
      <c r="F323" s="242">
        <f t="shared" si="79"/>
        <v>2912</v>
      </c>
      <c r="G323" s="242">
        <f t="shared" si="79"/>
        <v>36</v>
      </c>
      <c r="H323" s="242">
        <f t="shared" si="79"/>
        <v>2167</v>
      </c>
      <c r="I323" s="242">
        <f>SUM(I316:I322)/6</f>
        <v>74.547682692745965</v>
      </c>
      <c r="J323" s="242">
        <f t="shared" si="79"/>
        <v>2188</v>
      </c>
      <c r="K323" s="260">
        <f>SUM(K316:K322)/6</f>
        <v>75.135160043423255</v>
      </c>
    </row>
    <row r="324" spans="2:11" s="48" customFormat="1" ht="19.149999999999999" hidden="1" customHeight="1" outlineLevel="2" x14ac:dyDescent="0.25">
      <c r="B324" s="111" t="s">
        <v>101</v>
      </c>
      <c r="C324" s="112">
        <v>1</v>
      </c>
      <c r="D324" s="108">
        <v>523</v>
      </c>
      <c r="E324" s="108">
        <f>F324+G324</f>
        <v>536</v>
      </c>
      <c r="F324" s="108">
        <v>523</v>
      </c>
      <c r="G324" s="108">
        <v>13</v>
      </c>
      <c r="H324" s="108">
        <v>417</v>
      </c>
      <c r="I324" s="108">
        <f>H324/F324*100</f>
        <v>79.732313575525808</v>
      </c>
      <c r="J324" s="108">
        <v>425</v>
      </c>
      <c r="K324" s="78">
        <f t="shared" si="60"/>
        <v>81.261950286806879</v>
      </c>
    </row>
    <row r="325" spans="2:11" s="48" customFormat="1" ht="19.149999999999999" hidden="1" customHeight="1" outlineLevel="2" x14ac:dyDescent="0.25">
      <c r="B325" s="111" t="s">
        <v>101</v>
      </c>
      <c r="C325" s="112">
        <v>2</v>
      </c>
      <c r="D325" s="108">
        <v>499</v>
      </c>
      <c r="E325" s="108">
        <f t="shared" ref="E325:E333" si="80">F325+G325</f>
        <v>510</v>
      </c>
      <c r="F325" s="108">
        <v>499</v>
      </c>
      <c r="G325" s="108">
        <v>11</v>
      </c>
      <c r="H325" s="108">
        <v>444</v>
      </c>
      <c r="I325" s="108">
        <f>H325/F325*100</f>
        <v>88.977955911823642</v>
      </c>
      <c r="J325" s="108">
        <v>455</v>
      </c>
      <c r="K325" s="78">
        <f t="shared" si="60"/>
        <v>91.182364729458925</v>
      </c>
    </row>
    <row r="326" spans="2:11" s="48" customFormat="1" ht="19.149999999999999" hidden="1" customHeight="1" outlineLevel="2" x14ac:dyDescent="0.25">
      <c r="B326" s="111" t="s">
        <v>101</v>
      </c>
      <c r="C326" s="112">
        <v>3</v>
      </c>
      <c r="D326" s="108">
        <v>537</v>
      </c>
      <c r="E326" s="108">
        <f t="shared" si="80"/>
        <v>549</v>
      </c>
      <c r="F326" s="108">
        <v>537</v>
      </c>
      <c r="G326" s="108">
        <v>12</v>
      </c>
      <c r="H326" s="108">
        <v>391</v>
      </c>
      <c r="I326" s="108">
        <f t="shared" ref="I326:I332" si="81">H326/F326*100</f>
        <v>72.811918063314707</v>
      </c>
      <c r="J326" s="108">
        <v>403</v>
      </c>
      <c r="K326" s="78">
        <f t="shared" si="60"/>
        <v>75.046554934823092</v>
      </c>
    </row>
    <row r="327" spans="2:11" s="48" customFormat="1" ht="19.149999999999999" hidden="1" customHeight="1" outlineLevel="2" x14ac:dyDescent="0.25">
      <c r="B327" s="111" t="s">
        <v>101</v>
      </c>
      <c r="C327" s="112">
        <v>4</v>
      </c>
      <c r="D327" s="108">
        <v>485</v>
      </c>
      <c r="E327" s="108">
        <f t="shared" si="80"/>
        <v>494</v>
      </c>
      <c r="F327" s="108">
        <v>485</v>
      </c>
      <c r="G327" s="108">
        <v>9</v>
      </c>
      <c r="H327" s="108">
        <v>390</v>
      </c>
      <c r="I327" s="108">
        <f t="shared" si="81"/>
        <v>80.412371134020617</v>
      </c>
      <c r="J327" s="108">
        <v>397</v>
      </c>
      <c r="K327" s="78">
        <f t="shared" si="60"/>
        <v>81.855670103092777</v>
      </c>
    </row>
    <row r="328" spans="2:11" s="48" customFormat="1" ht="19.149999999999999" hidden="1" customHeight="1" outlineLevel="2" x14ac:dyDescent="0.25">
      <c r="B328" s="111" t="s">
        <v>101</v>
      </c>
      <c r="C328" s="112">
        <v>5</v>
      </c>
      <c r="D328" s="108">
        <v>530</v>
      </c>
      <c r="E328" s="108">
        <f t="shared" si="80"/>
        <v>540</v>
      </c>
      <c r="F328" s="108">
        <v>530</v>
      </c>
      <c r="G328" s="108">
        <v>10</v>
      </c>
      <c r="H328" s="108">
        <v>432</v>
      </c>
      <c r="I328" s="108">
        <f t="shared" si="81"/>
        <v>81.509433962264154</v>
      </c>
      <c r="J328" s="108">
        <v>422</v>
      </c>
      <c r="K328" s="78">
        <f t="shared" si="60"/>
        <v>79.622641509433961</v>
      </c>
    </row>
    <row r="329" spans="2:11" s="48" customFormat="1" ht="19.149999999999999" hidden="1" customHeight="1" outlineLevel="2" x14ac:dyDescent="0.25">
      <c r="B329" s="111" t="s">
        <v>101</v>
      </c>
      <c r="C329" s="112">
        <v>6</v>
      </c>
      <c r="D329" s="108">
        <v>576</v>
      </c>
      <c r="E329" s="108">
        <f t="shared" si="80"/>
        <v>585</v>
      </c>
      <c r="F329" s="108">
        <v>576</v>
      </c>
      <c r="G329" s="108">
        <v>9</v>
      </c>
      <c r="H329" s="108">
        <v>531</v>
      </c>
      <c r="I329" s="108">
        <f t="shared" si="81"/>
        <v>92.1875</v>
      </c>
      <c r="J329" s="108">
        <v>536</v>
      </c>
      <c r="K329" s="78">
        <f t="shared" si="60"/>
        <v>93.055555555555557</v>
      </c>
    </row>
    <row r="330" spans="2:11" s="48" customFormat="1" ht="19.149999999999999" hidden="1" customHeight="1" outlineLevel="2" x14ac:dyDescent="0.25">
      <c r="B330" s="111" t="s">
        <v>101</v>
      </c>
      <c r="C330" s="112">
        <v>7</v>
      </c>
      <c r="D330" s="108">
        <v>460</v>
      </c>
      <c r="E330" s="108">
        <f t="shared" si="80"/>
        <v>469</v>
      </c>
      <c r="F330" s="108">
        <v>460</v>
      </c>
      <c r="G330" s="108">
        <v>9</v>
      </c>
      <c r="H330" s="108">
        <v>396</v>
      </c>
      <c r="I330" s="108">
        <f t="shared" si="81"/>
        <v>86.08695652173914</v>
      </c>
      <c r="J330" s="108">
        <v>398</v>
      </c>
      <c r="K330" s="78">
        <f t="shared" si="60"/>
        <v>86.521739130434781</v>
      </c>
    </row>
    <row r="331" spans="2:11" s="48" customFormat="1" ht="19.149999999999999" hidden="1" customHeight="1" outlineLevel="2" x14ac:dyDescent="0.25">
      <c r="B331" s="111" t="s">
        <v>101</v>
      </c>
      <c r="C331" s="112">
        <v>8</v>
      </c>
      <c r="D331" s="108">
        <v>522</v>
      </c>
      <c r="E331" s="108">
        <f t="shared" si="80"/>
        <v>531</v>
      </c>
      <c r="F331" s="108">
        <v>522</v>
      </c>
      <c r="G331" s="108">
        <v>9</v>
      </c>
      <c r="H331" s="108">
        <v>483</v>
      </c>
      <c r="I331" s="108">
        <f t="shared" si="81"/>
        <v>92.52873563218391</v>
      </c>
      <c r="J331" s="108">
        <v>483</v>
      </c>
      <c r="K331" s="78">
        <f t="shared" si="60"/>
        <v>92.52873563218391</v>
      </c>
    </row>
    <row r="332" spans="2:11" s="48" customFormat="1" ht="19.149999999999999" hidden="1" customHeight="1" outlineLevel="2" x14ac:dyDescent="0.25">
      <c r="B332" s="111" t="s">
        <v>101</v>
      </c>
      <c r="C332" s="112">
        <v>9</v>
      </c>
      <c r="D332" s="108">
        <v>496</v>
      </c>
      <c r="E332" s="108">
        <f t="shared" si="80"/>
        <v>504</v>
      </c>
      <c r="F332" s="108">
        <v>496</v>
      </c>
      <c r="G332" s="108">
        <v>8</v>
      </c>
      <c r="H332" s="108">
        <v>380</v>
      </c>
      <c r="I332" s="108">
        <f t="shared" si="81"/>
        <v>76.612903225806448</v>
      </c>
      <c r="J332" s="108">
        <v>380</v>
      </c>
      <c r="K332" s="78">
        <f t="shared" si="60"/>
        <v>76.612903225806448</v>
      </c>
    </row>
    <row r="333" spans="2:11" s="48" customFormat="1" ht="19.149999999999999" hidden="1" customHeight="1" outlineLevel="2" x14ac:dyDescent="0.25">
      <c r="B333" s="111" t="s">
        <v>101</v>
      </c>
      <c r="C333" s="112" t="s">
        <v>14</v>
      </c>
      <c r="D333" s="104"/>
      <c r="E333" s="108">
        <f t="shared" si="80"/>
        <v>17</v>
      </c>
      <c r="F333" s="104"/>
      <c r="G333" s="104">
        <v>17</v>
      </c>
      <c r="H333" s="104"/>
      <c r="I333" s="104"/>
      <c r="J333" s="104">
        <v>17</v>
      </c>
      <c r="K333" s="78"/>
    </row>
    <row r="334" spans="2:11" s="48" customFormat="1" ht="19.149999999999999" customHeight="1" outlineLevel="1" collapsed="1" x14ac:dyDescent="0.25">
      <c r="B334" s="113" t="s">
        <v>101</v>
      </c>
      <c r="C334" s="150"/>
      <c r="D334" s="242">
        <f>SUM(D324:D333)</f>
        <v>4628</v>
      </c>
      <c r="E334" s="242">
        <f t="shared" ref="E334:J334" si="82">SUM(E324:E333)</f>
        <v>4735</v>
      </c>
      <c r="F334" s="242">
        <f t="shared" si="82"/>
        <v>4628</v>
      </c>
      <c r="G334" s="242">
        <f t="shared" si="82"/>
        <v>107</v>
      </c>
      <c r="H334" s="242">
        <f t="shared" si="82"/>
        <v>3864</v>
      </c>
      <c r="I334" s="242">
        <f>SUM(I324:I333)/9</f>
        <v>83.428898669630954</v>
      </c>
      <c r="J334" s="242">
        <f t="shared" si="82"/>
        <v>3916</v>
      </c>
      <c r="K334" s="260">
        <f>SUM(K324:K333)/9</f>
        <v>84.187568345288483</v>
      </c>
    </row>
    <row r="335" spans="2:11" s="48" customFormat="1" ht="19.149999999999999" hidden="1" customHeight="1" outlineLevel="2" x14ac:dyDescent="0.25">
      <c r="B335" s="111" t="s">
        <v>102</v>
      </c>
      <c r="C335" s="112">
        <v>1</v>
      </c>
      <c r="D335" s="108">
        <v>515</v>
      </c>
      <c r="E335" s="108">
        <f>F335+G335</f>
        <v>528</v>
      </c>
      <c r="F335" s="108">
        <v>515</v>
      </c>
      <c r="G335" s="108">
        <v>13</v>
      </c>
      <c r="H335" s="108">
        <v>515</v>
      </c>
      <c r="I335" s="108">
        <f>H335/F335*100</f>
        <v>100</v>
      </c>
      <c r="J335" s="108">
        <v>528</v>
      </c>
      <c r="K335" s="78">
        <f t="shared" ref="K335:K372" si="83">(J335/D335)*100</f>
        <v>102.52427184466019</v>
      </c>
    </row>
    <row r="336" spans="2:11" s="48" customFormat="1" ht="19.149999999999999" hidden="1" customHeight="1" outlineLevel="2" x14ac:dyDescent="0.25">
      <c r="B336" s="111" t="s">
        <v>102</v>
      </c>
      <c r="C336" s="112">
        <v>2</v>
      </c>
      <c r="D336" s="108">
        <v>503</v>
      </c>
      <c r="E336" s="108">
        <f t="shared" ref="E336:E338" si="84">F336+G336</f>
        <v>509</v>
      </c>
      <c r="F336" s="108">
        <v>503</v>
      </c>
      <c r="G336" s="108">
        <v>6</v>
      </c>
      <c r="H336" s="108">
        <v>461</v>
      </c>
      <c r="I336" s="108">
        <f>H336/F336*100</f>
        <v>91.650099403578537</v>
      </c>
      <c r="J336" s="108">
        <v>467</v>
      </c>
      <c r="K336" s="78">
        <f t="shared" si="83"/>
        <v>92.842942345924456</v>
      </c>
    </row>
    <row r="337" spans="2:11" s="48" customFormat="1" ht="19.149999999999999" hidden="1" customHeight="1" outlineLevel="2" x14ac:dyDescent="0.25">
      <c r="B337" s="111" t="s">
        <v>102</v>
      </c>
      <c r="C337" s="112">
        <v>3</v>
      </c>
      <c r="D337" s="108">
        <v>516</v>
      </c>
      <c r="E337" s="108">
        <f t="shared" si="84"/>
        <v>524</v>
      </c>
      <c r="F337" s="108">
        <v>516</v>
      </c>
      <c r="G337" s="108">
        <v>8</v>
      </c>
      <c r="H337" s="108">
        <v>477</v>
      </c>
      <c r="I337" s="108">
        <f t="shared" ref="I337" si="85">H337/F337*100</f>
        <v>92.441860465116278</v>
      </c>
      <c r="J337" s="108">
        <v>485</v>
      </c>
      <c r="K337" s="78">
        <f t="shared" si="83"/>
        <v>93.992248062015506</v>
      </c>
    </row>
    <row r="338" spans="2:11" s="48" customFormat="1" ht="19.149999999999999" hidden="1" customHeight="1" outlineLevel="2" x14ac:dyDescent="0.25">
      <c r="B338" s="111" t="s">
        <v>102</v>
      </c>
      <c r="C338" s="112" t="s">
        <v>14</v>
      </c>
      <c r="D338" s="104"/>
      <c r="E338" s="108">
        <f t="shared" si="84"/>
        <v>4</v>
      </c>
      <c r="F338" s="104"/>
      <c r="G338" s="104">
        <v>4</v>
      </c>
      <c r="H338" s="104"/>
      <c r="I338" s="104"/>
      <c r="J338" s="104">
        <v>4</v>
      </c>
      <c r="K338" s="78"/>
    </row>
    <row r="339" spans="2:11" s="48" customFormat="1" ht="19.149999999999999" customHeight="1" outlineLevel="1" collapsed="1" x14ac:dyDescent="0.25">
      <c r="B339" s="113" t="s">
        <v>102</v>
      </c>
      <c r="C339" s="150"/>
      <c r="D339" s="242">
        <f>SUM(D335:D338)</f>
        <v>1534</v>
      </c>
      <c r="E339" s="242">
        <f t="shared" ref="E339:J339" si="86">SUM(E335:E338)</f>
        <v>1565</v>
      </c>
      <c r="F339" s="242">
        <f t="shared" si="86"/>
        <v>1534</v>
      </c>
      <c r="G339" s="242">
        <f t="shared" si="86"/>
        <v>31</v>
      </c>
      <c r="H339" s="242">
        <f t="shared" si="86"/>
        <v>1453</v>
      </c>
      <c r="I339" s="242">
        <f>SUM(I335:I338)/3</f>
        <v>94.697319956231595</v>
      </c>
      <c r="J339" s="242">
        <f t="shared" si="86"/>
        <v>1484</v>
      </c>
      <c r="K339" s="260">
        <f>SUM(K335:K338)/3</f>
        <v>96.453154084200051</v>
      </c>
    </row>
    <row r="340" spans="2:11" s="48" customFormat="1" ht="19.149999999999999" hidden="1" customHeight="1" outlineLevel="2" x14ac:dyDescent="0.25">
      <c r="B340" s="111" t="s">
        <v>103</v>
      </c>
      <c r="C340" s="112">
        <v>1</v>
      </c>
      <c r="D340" s="108">
        <v>494</v>
      </c>
      <c r="E340" s="108">
        <f>F340+G340</f>
        <v>509</v>
      </c>
      <c r="F340" s="108">
        <v>494</v>
      </c>
      <c r="G340" s="108">
        <v>15</v>
      </c>
      <c r="H340" s="108">
        <v>447</v>
      </c>
      <c r="I340" s="108">
        <f>H340/F340*100</f>
        <v>90.485829959514177</v>
      </c>
      <c r="J340" s="108">
        <v>426</v>
      </c>
      <c r="K340" s="78">
        <f t="shared" si="83"/>
        <v>86.23481781376519</v>
      </c>
    </row>
    <row r="341" spans="2:11" s="48" customFormat="1" ht="19.149999999999999" hidden="1" customHeight="1" outlineLevel="2" x14ac:dyDescent="0.25">
      <c r="B341" s="111" t="s">
        <v>103</v>
      </c>
      <c r="C341" s="112">
        <v>2</v>
      </c>
      <c r="D341" s="108">
        <v>485</v>
      </c>
      <c r="E341" s="108">
        <f t="shared" ref="E341:E360" si="87">F341+G341</f>
        <v>496</v>
      </c>
      <c r="F341" s="108">
        <v>485</v>
      </c>
      <c r="G341" s="108">
        <v>11</v>
      </c>
      <c r="H341" s="108">
        <v>445</v>
      </c>
      <c r="I341" s="108">
        <f>H341/F341*100</f>
        <v>91.75257731958763</v>
      </c>
      <c r="J341" s="108">
        <v>455</v>
      </c>
      <c r="K341" s="78">
        <f t="shared" si="83"/>
        <v>93.814432989690715</v>
      </c>
    </row>
    <row r="342" spans="2:11" s="48" customFormat="1" ht="19.149999999999999" hidden="1" customHeight="1" outlineLevel="2" x14ac:dyDescent="0.25">
      <c r="B342" s="111" t="s">
        <v>103</v>
      </c>
      <c r="C342" s="112">
        <v>3</v>
      </c>
      <c r="D342" s="108">
        <v>456</v>
      </c>
      <c r="E342" s="108">
        <f t="shared" si="87"/>
        <v>462</v>
      </c>
      <c r="F342" s="108">
        <v>456</v>
      </c>
      <c r="G342" s="108">
        <v>6</v>
      </c>
      <c r="H342" s="108">
        <v>437</v>
      </c>
      <c r="I342" s="108">
        <f t="shared" ref="I342:I359" si="88">H342/F342*100</f>
        <v>95.833333333333343</v>
      </c>
      <c r="J342" s="108">
        <v>433</v>
      </c>
      <c r="K342" s="78">
        <f t="shared" si="83"/>
        <v>94.956140350877192</v>
      </c>
    </row>
    <row r="343" spans="2:11" s="48" customFormat="1" ht="19.149999999999999" hidden="1" customHeight="1" outlineLevel="2" x14ac:dyDescent="0.25">
      <c r="B343" s="111" t="s">
        <v>103</v>
      </c>
      <c r="C343" s="112">
        <v>4</v>
      </c>
      <c r="D343" s="108">
        <v>537</v>
      </c>
      <c r="E343" s="108">
        <f t="shared" si="87"/>
        <v>545</v>
      </c>
      <c r="F343" s="108">
        <v>537</v>
      </c>
      <c r="G343" s="108">
        <v>8</v>
      </c>
      <c r="H343" s="108">
        <v>362</v>
      </c>
      <c r="I343" s="108">
        <f t="shared" si="88"/>
        <v>67.411545623836119</v>
      </c>
      <c r="J343" s="108">
        <v>370</v>
      </c>
      <c r="K343" s="78">
        <f t="shared" si="83"/>
        <v>68.901303538175057</v>
      </c>
    </row>
    <row r="344" spans="2:11" s="48" customFormat="1" ht="19.149999999999999" hidden="1" customHeight="1" outlineLevel="2" x14ac:dyDescent="0.25">
      <c r="B344" s="111" t="s">
        <v>103</v>
      </c>
      <c r="C344" s="112">
        <v>5</v>
      </c>
      <c r="D344" s="108">
        <v>438</v>
      </c>
      <c r="E344" s="108">
        <f t="shared" si="87"/>
        <v>447</v>
      </c>
      <c r="F344" s="108">
        <v>438</v>
      </c>
      <c r="G344" s="108">
        <v>9</v>
      </c>
      <c r="H344" s="108">
        <v>415</v>
      </c>
      <c r="I344" s="108">
        <f t="shared" si="88"/>
        <v>94.748858447488587</v>
      </c>
      <c r="J344" s="108">
        <v>418</v>
      </c>
      <c r="K344" s="78">
        <f t="shared" si="83"/>
        <v>95.433789954337897</v>
      </c>
    </row>
    <row r="345" spans="2:11" s="48" customFormat="1" ht="19.149999999999999" hidden="1" customHeight="1" outlineLevel="2" x14ac:dyDescent="0.25">
      <c r="B345" s="111" t="s">
        <v>103</v>
      </c>
      <c r="C345" s="112">
        <v>6</v>
      </c>
      <c r="D345" s="108">
        <v>541</v>
      </c>
      <c r="E345" s="108">
        <f t="shared" si="87"/>
        <v>553</v>
      </c>
      <c r="F345" s="108">
        <v>541</v>
      </c>
      <c r="G345" s="108">
        <v>12</v>
      </c>
      <c r="H345" s="108">
        <v>426</v>
      </c>
      <c r="I345" s="108">
        <f t="shared" si="88"/>
        <v>78.743068391866913</v>
      </c>
      <c r="J345" s="108">
        <v>438</v>
      </c>
      <c r="K345" s="78">
        <f t="shared" si="83"/>
        <v>80.961182994454717</v>
      </c>
    </row>
    <row r="346" spans="2:11" s="48" customFormat="1" ht="19.149999999999999" hidden="1" customHeight="1" outlineLevel="2" x14ac:dyDescent="0.25">
      <c r="B346" s="111" t="s">
        <v>103</v>
      </c>
      <c r="C346" s="112">
        <v>7</v>
      </c>
      <c r="D346" s="108">
        <v>549</v>
      </c>
      <c r="E346" s="108">
        <f t="shared" si="87"/>
        <v>558</v>
      </c>
      <c r="F346" s="108">
        <v>549</v>
      </c>
      <c r="G346" s="108">
        <v>9</v>
      </c>
      <c r="H346" s="108">
        <v>532</v>
      </c>
      <c r="I346" s="108">
        <f t="shared" si="88"/>
        <v>96.903460837887067</v>
      </c>
      <c r="J346" s="108">
        <v>509</v>
      </c>
      <c r="K346" s="78">
        <f t="shared" si="83"/>
        <v>92.714025500910751</v>
      </c>
    </row>
    <row r="347" spans="2:11" s="48" customFormat="1" ht="19.149999999999999" hidden="1" customHeight="1" outlineLevel="2" x14ac:dyDescent="0.25">
      <c r="B347" s="111" t="s">
        <v>103</v>
      </c>
      <c r="C347" s="112">
        <v>8</v>
      </c>
      <c r="D347" s="108">
        <v>585</v>
      </c>
      <c r="E347" s="108">
        <f t="shared" si="87"/>
        <v>596</v>
      </c>
      <c r="F347" s="108">
        <v>585</v>
      </c>
      <c r="G347" s="108">
        <v>11</v>
      </c>
      <c r="H347" s="108">
        <v>575</v>
      </c>
      <c r="I347" s="108">
        <f t="shared" si="88"/>
        <v>98.290598290598282</v>
      </c>
      <c r="J347" s="108">
        <v>586</v>
      </c>
      <c r="K347" s="78">
        <f t="shared" si="83"/>
        <v>100.17094017094017</v>
      </c>
    </row>
    <row r="348" spans="2:11" s="48" customFormat="1" ht="19.149999999999999" hidden="1" customHeight="1" outlineLevel="2" x14ac:dyDescent="0.25">
      <c r="B348" s="111" t="s">
        <v>103</v>
      </c>
      <c r="C348" s="112">
        <v>9</v>
      </c>
      <c r="D348" s="108">
        <v>473</v>
      </c>
      <c r="E348" s="108">
        <f t="shared" si="87"/>
        <v>491</v>
      </c>
      <c r="F348" s="108">
        <v>473</v>
      </c>
      <c r="G348" s="108">
        <v>18</v>
      </c>
      <c r="H348" s="108">
        <v>450</v>
      </c>
      <c r="I348" s="108">
        <f t="shared" si="88"/>
        <v>95.137420718816074</v>
      </c>
      <c r="J348" s="108">
        <v>468</v>
      </c>
      <c r="K348" s="78">
        <f t="shared" si="83"/>
        <v>98.942917547568712</v>
      </c>
    </row>
    <row r="349" spans="2:11" s="48" customFormat="1" ht="19.149999999999999" hidden="1" customHeight="1" outlineLevel="2" x14ac:dyDescent="0.25">
      <c r="B349" s="111" t="s">
        <v>103</v>
      </c>
      <c r="C349" s="112">
        <v>10</v>
      </c>
      <c r="D349" s="108">
        <v>560</v>
      </c>
      <c r="E349" s="108">
        <f t="shared" si="87"/>
        <v>568</v>
      </c>
      <c r="F349" s="108">
        <v>560</v>
      </c>
      <c r="G349" s="108">
        <v>8</v>
      </c>
      <c r="H349" s="108">
        <v>556</v>
      </c>
      <c r="I349" s="108">
        <f t="shared" si="88"/>
        <v>99.285714285714292</v>
      </c>
      <c r="J349" s="108">
        <v>545</v>
      </c>
      <c r="K349" s="78">
        <f t="shared" si="83"/>
        <v>97.321428571428569</v>
      </c>
    </row>
    <row r="350" spans="2:11" s="48" customFormat="1" ht="19.149999999999999" hidden="1" customHeight="1" outlineLevel="2" x14ac:dyDescent="0.25">
      <c r="B350" s="111" t="s">
        <v>103</v>
      </c>
      <c r="C350" s="112">
        <v>11</v>
      </c>
      <c r="D350" s="108">
        <v>566</v>
      </c>
      <c r="E350" s="108">
        <f t="shared" si="87"/>
        <v>623</v>
      </c>
      <c r="F350" s="108">
        <v>566</v>
      </c>
      <c r="G350" s="108">
        <v>57</v>
      </c>
      <c r="H350" s="108">
        <v>466</v>
      </c>
      <c r="I350" s="108">
        <f t="shared" si="88"/>
        <v>82.332155477031804</v>
      </c>
      <c r="J350" s="108">
        <v>508</v>
      </c>
      <c r="K350" s="78">
        <f t="shared" si="83"/>
        <v>89.752650176678443</v>
      </c>
    </row>
    <row r="351" spans="2:11" s="48" customFormat="1" ht="19.149999999999999" hidden="1" customHeight="1" outlineLevel="2" x14ac:dyDescent="0.25">
      <c r="B351" s="111" t="s">
        <v>103</v>
      </c>
      <c r="C351" s="112">
        <v>12</v>
      </c>
      <c r="D351" s="108">
        <v>613</v>
      </c>
      <c r="E351" s="108">
        <f t="shared" si="87"/>
        <v>624</v>
      </c>
      <c r="F351" s="108">
        <v>613</v>
      </c>
      <c r="G351" s="108">
        <v>11</v>
      </c>
      <c r="H351" s="108">
        <v>489</v>
      </c>
      <c r="I351" s="108">
        <f t="shared" si="88"/>
        <v>79.771615008156601</v>
      </c>
      <c r="J351" s="108">
        <v>500</v>
      </c>
      <c r="K351" s="78">
        <f t="shared" si="83"/>
        <v>81.566068515497562</v>
      </c>
    </row>
    <row r="352" spans="2:11" s="48" customFormat="1" ht="19.149999999999999" hidden="1" customHeight="1" outlineLevel="2" x14ac:dyDescent="0.25">
      <c r="B352" s="111" t="s">
        <v>103</v>
      </c>
      <c r="C352" s="112">
        <v>13</v>
      </c>
      <c r="D352" s="108">
        <v>566</v>
      </c>
      <c r="E352" s="108">
        <f t="shared" si="87"/>
        <v>575</v>
      </c>
      <c r="F352" s="108">
        <v>566</v>
      </c>
      <c r="G352" s="108">
        <v>9</v>
      </c>
      <c r="H352" s="108">
        <v>540</v>
      </c>
      <c r="I352" s="108">
        <f t="shared" si="88"/>
        <v>95.406360424028264</v>
      </c>
      <c r="J352" s="108">
        <v>448</v>
      </c>
      <c r="K352" s="78">
        <f t="shared" si="83"/>
        <v>79.15194346289752</v>
      </c>
    </row>
    <row r="353" spans="2:11" s="48" customFormat="1" ht="19.149999999999999" hidden="1" customHeight="1" outlineLevel="2" x14ac:dyDescent="0.25">
      <c r="B353" s="111" t="s">
        <v>103</v>
      </c>
      <c r="C353" s="112">
        <v>14</v>
      </c>
      <c r="D353" s="108">
        <v>548</v>
      </c>
      <c r="E353" s="108">
        <f t="shared" si="87"/>
        <v>576</v>
      </c>
      <c r="F353" s="108">
        <v>548</v>
      </c>
      <c r="G353" s="108">
        <v>28</v>
      </c>
      <c r="H353" s="108">
        <v>520</v>
      </c>
      <c r="I353" s="108">
        <f t="shared" si="88"/>
        <v>94.890510948905103</v>
      </c>
      <c r="J353" s="108">
        <v>548</v>
      </c>
      <c r="K353" s="78">
        <f t="shared" si="83"/>
        <v>100</v>
      </c>
    </row>
    <row r="354" spans="2:11" s="48" customFormat="1" ht="19.149999999999999" hidden="1" customHeight="1" outlineLevel="2" x14ac:dyDescent="0.25">
      <c r="B354" s="111" t="s">
        <v>103</v>
      </c>
      <c r="C354" s="112">
        <v>15</v>
      </c>
      <c r="D354" s="108">
        <v>521</v>
      </c>
      <c r="E354" s="108">
        <f t="shared" si="87"/>
        <v>529</v>
      </c>
      <c r="F354" s="108">
        <v>521</v>
      </c>
      <c r="G354" s="108">
        <v>8</v>
      </c>
      <c r="H354" s="108">
        <v>468</v>
      </c>
      <c r="I354" s="108">
        <f t="shared" si="88"/>
        <v>89.827255278310929</v>
      </c>
      <c r="J354" s="108">
        <v>476</v>
      </c>
      <c r="K354" s="78">
        <f t="shared" si="83"/>
        <v>91.362763915547035</v>
      </c>
    </row>
    <row r="355" spans="2:11" s="48" customFormat="1" ht="19.149999999999999" hidden="1" customHeight="1" outlineLevel="2" x14ac:dyDescent="0.25">
      <c r="B355" s="111" t="s">
        <v>103</v>
      </c>
      <c r="C355" s="112">
        <v>16</v>
      </c>
      <c r="D355" s="108">
        <v>534</v>
      </c>
      <c r="E355" s="108">
        <f t="shared" si="87"/>
        <v>592</v>
      </c>
      <c r="F355" s="108">
        <v>534</v>
      </c>
      <c r="G355" s="108">
        <v>58</v>
      </c>
      <c r="H355" s="108">
        <v>410</v>
      </c>
      <c r="I355" s="108">
        <f t="shared" si="88"/>
        <v>76.779026217228463</v>
      </c>
      <c r="J355" s="108">
        <v>468</v>
      </c>
      <c r="K355" s="78">
        <f t="shared" si="83"/>
        <v>87.640449438202253</v>
      </c>
    </row>
    <row r="356" spans="2:11" s="48" customFormat="1" ht="19.149999999999999" hidden="1" customHeight="1" outlineLevel="2" x14ac:dyDescent="0.25">
      <c r="B356" s="111" t="s">
        <v>103</v>
      </c>
      <c r="C356" s="112">
        <v>17</v>
      </c>
      <c r="D356" s="108">
        <v>537</v>
      </c>
      <c r="E356" s="108">
        <f t="shared" si="87"/>
        <v>569</v>
      </c>
      <c r="F356" s="108">
        <v>537</v>
      </c>
      <c r="G356" s="108">
        <v>32</v>
      </c>
      <c r="H356" s="108">
        <v>357</v>
      </c>
      <c r="I356" s="108">
        <f t="shared" si="88"/>
        <v>66.480446927374302</v>
      </c>
      <c r="J356" s="108">
        <v>325</v>
      </c>
      <c r="K356" s="78">
        <f t="shared" si="83"/>
        <v>60.521415270018622</v>
      </c>
    </row>
    <row r="357" spans="2:11" s="48" customFormat="1" ht="19.149999999999999" hidden="1" customHeight="1" outlineLevel="2" x14ac:dyDescent="0.25">
      <c r="B357" s="111" t="s">
        <v>103</v>
      </c>
      <c r="C357" s="112">
        <v>18</v>
      </c>
      <c r="D357" s="108">
        <v>502</v>
      </c>
      <c r="E357" s="108">
        <f t="shared" si="87"/>
        <v>509</v>
      </c>
      <c r="F357" s="108">
        <v>502</v>
      </c>
      <c r="G357" s="108">
        <v>7</v>
      </c>
      <c r="H357" s="108">
        <v>464</v>
      </c>
      <c r="I357" s="108">
        <f t="shared" si="88"/>
        <v>92.43027888446214</v>
      </c>
      <c r="J357" s="108">
        <v>471</v>
      </c>
      <c r="K357" s="78">
        <f t="shared" si="83"/>
        <v>93.824701195219134</v>
      </c>
    </row>
    <row r="358" spans="2:11" s="48" customFormat="1" ht="19.149999999999999" hidden="1" customHeight="1" outlineLevel="2" x14ac:dyDescent="0.25">
      <c r="B358" s="111" t="s">
        <v>103</v>
      </c>
      <c r="C358" s="112">
        <v>19</v>
      </c>
      <c r="D358" s="108">
        <v>549</v>
      </c>
      <c r="E358" s="108">
        <f t="shared" si="87"/>
        <v>563</v>
      </c>
      <c r="F358" s="108">
        <v>549</v>
      </c>
      <c r="G358" s="108">
        <v>14</v>
      </c>
      <c r="H358" s="108">
        <v>478</v>
      </c>
      <c r="I358" s="108">
        <f t="shared" si="88"/>
        <v>87.06739526411657</v>
      </c>
      <c r="J358" s="108">
        <v>492</v>
      </c>
      <c r="K358" s="78">
        <f t="shared" si="83"/>
        <v>89.617486338797818</v>
      </c>
    </row>
    <row r="359" spans="2:11" s="48" customFormat="1" ht="19.149999999999999" hidden="1" customHeight="1" outlineLevel="2" x14ac:dyDescent="0.25">
      <c r="B359" s="111" t="s">
        <v>103</v>
      </c>
      <c r="C359" s="112">
        <v>20</v>
      </c>
      <c r="D359" s="108">
        <v>541</v>
      </c>
      <c r="E359" s="108">
        <f t="shared" si="87"/>
        <v>541</v>
      </c>
      <c r="F359" s="108">
        <v>541</v>
      </c>
      <c r="G359" s="108">
        <v>0</v>
      </c>
      <c r="H359" s="108">
        <v>503</v>
      </c>
      <c r="I359" s="108">
        <f t="shared" si="88"/>
        <v>92.975970425138627</v>
      </c>
      <c r="J359" s="108">
        <v>503</v>
      </c>
      <c r="K359" s="78">
        <f t="shared" si="83"/>
        <v>92.975970425138627</v>
      </c>
    </row>
    <row r="360" spans="2:11" s="48" customFormat="1" ht="19.149999999999999" hidden="1" customHeight="1" outlineLevel="2" x14ac:dyDescent="0.25">
      <c r="B360" s="111" t="s">
        <v>103</v>
      </c>
      <c r="C360" s="112" t="s">
        <v>14</v>
      </c>
      <c r="D360" s="104"/>
      <c r="E360" s="108">
        <f t="shared" si="87"/>
        <v>40</v>
      </c>
      <c r="F360" s="104"/>
      <c r="G360" s="104">
        <v>40</v>
      </c>
      <c r="H360" s="104"/>
      <c r="I360" s="104"/>
      <c r="J360" s="104">
        <v>40</v>
      </c>
      <c r="K360" s="78"/>
    </row>
    <row r="361" spans="2:11" s="48" customFormat="1" ht="19.149999999999999" customHeight="1" outlineLevel="1" collapsed="1" x14ac:dyDescent="0.25">
      <c r="B361" s="113" t="s">
        <v>103</v>
      </c>
      <c r="C361" s="150"/>
      <c r="D361" s="242">
        <f>SUM(D340:D360)</f>
        <v>10595</v>
      </c>
      <c r="E361" s="242">
        <f t="shared" ref="E361:J361" si="89">SUM(E340:E360)</f>
        <v>10966</v>
      </c>
      <c r="F361" s="242">
        <f t="shared" si="89"/>
        <v>10595</v>
      </c>
      <c r="G361" s="242">
        <f t="shared" si="89"/>
        <v>371</v>
      </c>
      <c r="H361" s="242">
        <f t="shared" si="89"/>
        <v>9340</v>
      </c>
      <c r="I361" s="242">
        <f>SUM(I340:I360)/20</f>
        <v>88.327671103169763</v>
      </c>
      <c r="J361" s="242">
        <f t="shared" si="89"/>
        <v>9427</v>
      </c>
      <c r="K361" s="260">
        <f>SUM(K340:K360)/20</f>
        <v>88.793221408507307</v>
      </c>
    </row>
    <row r="362" spans="2:11" s="48" customFormat="1" ht="19.149999999999999" hidden="1" customHeight="1" outlineLevel="2" x14ac:dyDescent="0.25">
      <c r="B362" s="111" t="s">
        <v>104</v>
      </c>
      <c r="C362" s="112">
        <v>1</v>
      </c>
      <c r="D362" s="108">
        <v>495</v>
      </c>
      <c r="E362" s="108">
        <f>F362+G362</f>
        <v>499</v>
      </c>
      <c r="F362" s="108">
        <v>495</v>
      </c>
      <c r="G362" s="108">
        <v>4</v>
      </c>
      <c r="H362" s="108">
        <v>236</v>
      </c>
      <c r="I362" s="108">
        <f>H362/F362*100</f>
        <v>47.676767676767682</v>
      </c>
      <c r="J362" s="108">
        <v>240</v>
      </c>
      <c r="K362" s="78">
        <f t="shared" si="83"/>
        <v>48.484848484848484</v>
      </c>
    </row>
    <row r="363" spans="2:11" s="48" customFormat="1" ht="19.149999999999999" hidden="1" customHeight="1" outlineLevel="2" x14ac:dyDescent="0.25">
      <c r="B363" s="111" t="s">
        <v>104</v>
      </c>
      <c r="C363" s="112">
        <v>2</v>
      </c>
      <c r="D363" s="108">
        <v>496</v>
      </c>
      <c r="E363" s="108">
        <f t="shared" ref="E363:E367" si="90">F363+G363</f>
        <v>503</v>
      </c>
      <c r="F363" s="108">
        <v>496</v>
      </c>
      <c r="G363" s="108">
        <v>7</v>
      </c>
      <c r="H363" s="108">
        <v>332</v>
      </c>
      <c r="I363" s="108">
        <f>H363/F363*100</f>
        <v>66.935483870967744</v>
      </c>
      <c r="J363" s="108">
        <v>394</v>
      </c>
      <c r="K363" s="78">
        <f t="shared" si="83"/>
        <v>79.435483870967744</v>
      </c>
    </row>
    <row r="364" spans="2:11" s="48" customFormat="1" ht="19.149999999999999" hidden="1" customHeight="1" outlineLevel="2" x14ac:dyDescent="0.25">
      <c r="B364" s="111" t="s">
        <v>104</v>
      </c>
      <c r="C364" s="112">
        <v>3</v>
      </c>
      <c r="D364" s="108">
        <v>585</v>
      </c>
      <c r="E364" s="108">
        <f t="shared" si="90"/>
        <v>585</v>
      </c>
      <c r="F364" s="108">
        <v>585</v>
      </c>
      <c r="G364" s="108">
        <v>0</v>
      </c>
      <c r="H364" s="108">
        <v>290</v>
      </c>
      <c r="I364" s="108">
        <f t="shared" ref="I364:I366" si="91">H364/F364*100</f>
        <v>49.572649572649574</v>
      </c>
      <c r="J364" s="108">
        <v>262</v>
      </c>
      <c r="K364" s="78">
        <f t="shared" si="83"/>
        <v>44.786324786324791</v>
      </c>
    </row>
    <row r="365" spans="2:11" s="48" customFormat="1" ht="19.149999999999999" hidden="1" customHeight="1" outlineLevel="2" x14ac:dyDescent="0.25">
      <c r="B365" s="111" t="s">
        <v>104</v>
      </c>
      <c r="C365" s="112">
        <v>4</v>
      </c>
      <c r="D365" s="108">
        <v>584</v>
      </c>
      <c r="E365" s="108">
        <f t="shared" si="90"/>
        <v>594</v>
      </c>
      <c r="F365" s="108">
        <v>584</v>
      </c>
      <c r="G365" s="108">
        <v>10</v>
      </c>
      <c r="H365" s="108">
        <v>480</v>
      </c>
      <c r="I365" s="108">
        <f t="shared" si="91"/>
        <v>82.191780821917803</v>
      </c>
      <c r="J365" s="108">
        <v>450</v>
      </c>
      <c r="K365" s="78">
        <f t="shared" si="83"/>
        <v>77.054794520547944</v>
      </c>
    </row>
    <row r="366" spans="2:11" s="48" customFormat="1" ht="19.149999999999999" hidden="1" customHeight="1" outlineLevel="2" x14ac:dyDescent="0.25">
      <c r="B366" s="111" t="s">
        <v>104</v>
      </c>
      <c r="C366" s="112">
        <v>5</v>
      </c>
      <c r="D366" s="108">
        <v>506</v>
      </c>
      <c r="E366" s="108">
        <f t="shared" si="90"/>
        <v>506</v>
      </c>
      <c r="F366" s="108">
        <v>506</v>
      </c>
      <c r="G366" s="108">
        <v>0</v>
      </c>
      <c r="H366" s="108">
        <v>207</v>
      </c>
      <c r="I366" s="108">
        <f t="shared" si="91"/>
        <v>40.909090909090914</v>
      </c>
      <c r="J366" s="108">
        <v>125</v>
      </c>
      <c r="K366" s="78">
        <f t="shared" si="83"/>
        <v>24.703557312252965</v>
      </c>
    </row>
    <row r="367" spans="2:11" s="48" customFormat="1" ht="19.149999999999999" hidden="1" customHeight="1" outlineLevel="2" x14ac:dyDescent="0.25">
      <c r="B367" s="111" t="s">
        <v>104</v>
      </c>
      <c r="C367" s="112" t="s">
        <v>14</v>
      </c>
      <c r="D367" s="104"/>
      <c r="E367" s="108">
        <f t="shared" si="90"/>
        <v>6</v>
      </c>
      <c r="F367" s="104"/>
      <c r="G367" s="104">
        <v>6</v>
      </c>
      <c r="H367" s="104"/>
      <c r="I367" s="104"/>
      <c r="J367" s="104">
        <v>6</v>
      </c>
      <c r="K367" s="78"/>
    </row>
    <row r="368" spans="2:11" s="48" customFormat="1" ht="19.149999999999999" customHeight="1" outlineLevel="1" collapsed="1" x14ac:dyDescent="0.25">
      <c r="B368" s="113" t="s">
        <v>153</v>
      </c>
      <c r="C368" s="150"/>
      <c r="D368" s="242">
        <f>SUM(D362:D367)</f>
        <v>2666</v>
      </c>
      <c r="E368" s="242">
        <f t="shared" ref="E368:J368" si="92">SUM(E362:E367)</f>
        <v>2693</v>
      </c>
      <c r="F368" s="242">
        <f t="shared" si="92"/>
        <v>2666</v>
      </c>
      <c r="G368" s="242">
        <f t="shared" si="92"/>
        <v>27</v>
      </c>
      <c r="H368" s="242">
        <f t="shared" si="92"/>
        <v>1545</v>
      </c>
      <c r="I368" s="242">
        <f>SUM(I362:I367)/5</f>
        <v>57.457154570278746</v>
      </c>
      <c r="J368" s="242">
        <f t="shared" si="92"/>
        <v>1477</v>
      </c>
      <c r="K368" s="260">
        <f>SUM(K362:K367)/5</f>
        <v>54.893001794988379</v>
      </c>
    </row>
    <row r="369" spans="2:11" s="48" customFormat="1" ht="19.149999999999999" hidden="1" customHeight="1" outlineLevel="2" x14ac:dyDescent="0.25">
      <c r="B369" s="111" t="s">
        <v>105</v>
      </c>
      <c r="C369" s="112">
        <v>1</v>
      </c>
      <c r="D369" s="108">
        <v>578</v>
      </c>
      <c r="E369" s="108">
        <f>F369+G369</f>
        <v>586</v>
      </c>
      <c r="F369" s="108">
        <v>578</v>
      </c>
      <c r="G369" s="108">
        <v>8</v>
      </c>
      <c r="H369" s="108">
        <v>467</v>
      </c>
      <c r="I369" s="108">
        <f>H369/F369*100</f>
        <v>80.79584775086505</v>
      </c>
      <c r="J369" s="108">
        <v>468</v>
      </c>
      <c r="K369" s="78">
        <f t="shared" si="83"/>
        <v>80.968858131487892</v>
      </c>
    </row>
    <row r="370" spans="2:11" s="48" customFormat="1" ht="19.149999999999999" hidden="1" customHeight="1" outlineLevel="2" x14ac:dyDescent="0.25">
      <c r="B370" s="111" t="s">
        <v>105</v>
      </c>
      <c r="C370" s="112">
        <v>2</v>
      </c>
      <c r="D370" s="108">
        <v>749</v>
      </c>
      <c r="E370" s="108">
        <f t="shared" ref="E370:E372" si="93">F370+G370</f>
        <v>773</v>
      </c>
      <c r="F370" s="108">
        <v>749</v>
      </c>
      <c r="G370" s="108">
        <v>24</v>
      </c>
      <c r="H370" s="108">
        <v>677</v>
      </c>
      <c r="I370" s="108">
        <f>H370/F370*100</f>
        <v>90.387182910547395</v>
      </c>
      <c r="J370" s="108">
        <v>701</v>
      </c>
      <c r="K370" s="78">
        <f t="shared" si="83"/>
        <v>93.591455273698259</v>
      </c>
    </row>
    <row r="371" spans="2:11" s="48" customFormat="1" ht="19.149999999999999" hidden="1" customHeight="1" outlineLevel="2" x14ac:dyDescent="0.25">
      <c r="B371" s="111" t="s">
        <v>105</v>
      </c>
      <c r="C371" s="112">
        <v>3</v>
      </c>
      <c r="D371" s="108">
        <v>627</v>
      </c>
      <c r="E371" s="108">
        <f t="shared" si="93"/>
        <v>638</v>
      </c>
      <c r="F371" s="108">
        <v>627</v>
      </c>
      <c r="G371" s="108">
        <v>11</v>
      </c>
      <c r="H371" s="108">
        <v>550</v>
      </c>
      <c r="I371" s="108">
        <f t="shared" ref="I371:I372" si="94">H371/F371*100</f>
        <v>87.719298245614027</v>
      </c>
      <c r="J371" s="108">
        <v>561</v>
      </c>
      <c r="K371" s="78">
        <f t="shared" si="83"/>
        <v>89.473684210526315</v>
      </c>
    </row>
    <row r="372" spans="2:11" s="48" customFormat="1" ht="19.149999999999999" hidden="1" customHeight="1" outlineLevel="2" x14ac:dyDescent="0.25">
      <c r="B372" s="111" t="s">
        <v>105</v>
      </c>
      <c r="C372" s="112">
        <v>4</v>
      </c>
      <c r="D372" s="108">
        <v>555</v>
      </c>
      <c r="E372" s="108">
        <f t="shared" si="93"/>
        <v>557</v>
      </c>
      <c r="F372" s="108">
        <v>555</v>
      </c>
      <c r="G372" s="108">
        <v>2</v>
      </c>
      <c r="H372" s="108">
        <v>486</v>
      </c>
      <c r="I372" s="108">
        <f t="shared" si="94"/>
        <v>87.567567567567579</v>
      </c>
      <c r="J372" s="108">
        <v>488</v>
      </c>
      <c r="K372" s="78">
        <f t="shared" si="83"/>
        <v>87.927927927927925</v>
      </c>
    </row>
    <row r="373" spans="2:11" s="48" customFormat="1" ht="19.149999999999999" hidden="1" customHeight="1" outlineLevel="2" x14ac:dyDescent="0.25">
      <c r="B373" s="111" t="s">
        <v>105</v>
      </c>
      <c r="C373" s="112" t="s">
        <v>14</v>
      </c>
      <c r="D373" s="104"/>
      <c r="E373" s="108">
        <v>17</v>
      </c>
      <c r="F373" s="104"/>
      <c r="G373" s="104">
        <v>17</v>
      </c>
      <c r="H373" s="104"/>
      <c r="I373" s="104"/>
      <c r="J373" s="104">
        <f>73-68+12</f>
        <v>17</v>
      </c>
      <c r="K373" s="78"/>
    </row>
    <row r="374" spans="2:11" s="48" customFormat="1" ht="19.149999999999999" customHeight="1" outlineLevel="1" collapsed="1" thickBot="1" x14ac:dyDescent="0.3">
      <c r="B374" s="121" t="s">
        <v>105</v>
      </c>
      <c r="C374" s="155"/>
      <c r="D374" s="244">
        <f>SUM(D369:D373)</f>
        <v>2509</v>
      </c>
      <c r="E374" s="244">
        <f t="shared" ref="E374:J374" si="95">SUM(E369:E373)</f>
        <v>2571</v>
      </c>
      <c r="F374" s="244">
        <f t="shared" si="95"/>
        <v>2509</v>
      </c>
      <c r="G374" s="244">
        <f t="shared" si="95"/>
        <v>62</v>
      </c>
      <c r="H374" s="244">
        <f t="shared" si="95"/>
        <v>2180</v>
      </c>
      <c r="I374" s="244">
        <f>SUM(I369:I373)/4</f>
        <v>86.617474118648516</v>
      </c>
      <c r="J374" s="244">
        <f t="shared" si="95"/>
        <v>2235</v>
      </c>
      <c r="K374" s="262">
        <f>SUM(K369:K373)/4</f>
        <v>87.990481385910101</v>
      </c>
    </row>
    <row r="375" spans="2:11" s="28" customFormat="1" ht="25.15" customHeight="1" thickTop="1" thickBot="1" x14ac:dyDescent="0.25">
      <c r="B375" s="70" t="s">
        <v>149</v>
      </c>
      <c r="C375" s="75"/>
      <c r="D375" s="37">
        <f t="shared" ref="D375:J375" si="96">SUM(D374,D368,D361,D339,D334,D323,D315,D306,D297,D288,D282,D275,D258,D246,D232,D227,D220,D206,D163,D141,D132,D121,D104,D98,D72,D61,D46,D42,D33,D29,D25,D15)</f>
        <v>156808</v>
      </c>
      <c r="E375" s="37">
        <f t="shared" si="96"/>
        <v>159823</v>
      </c>
      <c r="F375" s="37">
        <f t="shared" si="96"/>
        <v>156808</v>
      </c>
      <c r="G375" s="37">
        <f t="shared" si="96"/>
        <v>3015</v>
      </c>
      <c r="H375" s="37">
        <f t="shared" si="96"/>
        <v>129732</v>
      </c>
      <c r="I375" s="252">
        <f>(I15+I25+I29+I33+I42+I46+I61+I72+I98+I104+I121+I132+I141+I163+I206+I220+I227+I232+I246+I258+I275+I282+I288+I297+I306+I315+I323+I334+I339+I361+I368+I374)/32</f>
        <v>82.797275421960052</v>
      </c>
      <c r="J375" s="37">
        <f t="shared" si="96"/>
        <v>130397</v>
      </c>
      <c r="K375" s="176">
        <f>(K15+K25+K29+K33+K42+K46+K61+K72+K98+K104+K121+K132+K141+K163+K206+K220+K227+K232+K246+K258+K275+K282+K288+K297+K306+K315+K323+K334+K339+K361+K368+K374)/32</f>
        <v>83.034783415646274</v>
      </c>
    </row>
    <row r="376" spans="2:11" ht="15.75" thickTop="1" x14ac:dyDescent="0.25"/>
    <row r="377" spans="2:11" x14ac:dyDescent="0.25">
      <c r="G377" s="47"/>
      <c r="I377" s="236">
        <v>139.97418399999998</v>
      </c>
      <c r="J377" s="236">
        <f>J375*I377</f>
        <v>18252213.671047997</v>
      </c>
      <c r="K377" s="235"/>
    </row>
    <row r="379" spans="2:11" x14ac:dyDescent="0.25">
      <c r="J379" s="236">
        <f>'F-1 CANCEL '!J377+'F-4 URNAS DIPUTADOS (2)'!K379+'F-6 MAMPARA ESPECIAL'!J377+'F-7 MARCADORA CREDENCIALES'!J377</f>
        <v>349147413.31304801</v>
      </c>
    </row>
  </sheetData>
  <sortState ref="C12:J20">
    <sortCondition ref="C12"/>
  </sortState>
  <mergeCells count="15">
    <mergeCell ref="E1:J1"/>
    <mergeCell ref="E2:J2"/>
    <mergeCell ref="E3:J3"/>
    <mergeCell ref="I7:I10"/>
    <mergeCell ref="J7:J10"/>
    <mergeCell ref="E5:G5"/>
    <mergeCell ref="H7:H10"/>
    <mergeCell ref="G7:G10"/>
    <mergeCell ref="F7:F10"/>
    <mergeCell ref="K7:K10"/>
    <mergeCell ref="B7:B10"/>
    <mergeCell ref="C5:D5"/>
    <mergeCell ref="C7:C10"/>
    <mergeCell ref="D7:D10"/>
    <mergeCell ref="E7:E10"/>
  </mergeCells>
  <pageMargins left="0.7" right="0.7" top="0.75" bottom="0.75" header="0.3" footer="0.3"/>
  <ignoredErrors>
    <ignoredError sqref="E16:E23 E26:E28 E369:E372 E362:E367 E340:E360 E335:E338 E324:E333 E307:E313 E289:E295 E259:E273 E233:E244 E228:E231 E142:E161 E122:E130 E99:E102 E47:E59 E43:E45 E34:E41 E30:E32 E316:E322 E298:E305 E283:E287 E276:E280 E247:E257 E221:E226 E207:E218 E164:E204 E133:E140 E105:E120 E73:E97 E62:E70 E29 E71:E72 E98 E121 E141 E205:E206 E219:E220 E227 E258 E281:E282 E288 E306 E323 E33 E42 E46 E60:E61 E103:E104 E131:E132 E162:E163 E232 E245:E246 E274:E275 E296:E297 E314:E315 E334 E339 E361 E368 E373:E374 I369:I373 I362:I367 I340:I360 I335:I338 I324:I333 I316:I322 I307:I314 I298:I305 I289:I296 I283:I287 I276:I281 I259:I274 I247:I257 I233:I245 I228:I231 I221:I226 I207:I219 I164:I205 I142:I162 I133:I140 I122:I131 I105:I120 I99:I103 I62:I70 I47:I60 I43:I45 I34:I41 I30:I32 I73:I97 I26:I28 I16:I23 I15 I24:I25 I29 I98 I33 I42 I46 I61 I71:I72 I104 I121 I132 I141 I163 I206 I220 I227 I232 I246 I258 I275 I282 I288 I297 I306 I315 I323 I334 I339 I361 I368 I374:I375 J15:J375" formula="1"/>
  </ignoredError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B1:K377"/>
  <sheetViews>
    <sheetView showGridLines="0" topLeftCell="A6" zoomScale="60" zoomScaleNormal="60" workbookViewId="0">
      <selection activeCell="P297" sqref="P297"/>
    </sheetView>
  </sheetViews>
  <sheetFormatPr baseColWidth="10" defaultRowHeight="15" outlineLevelRow="2" x14ac:dyDescent="0.25"/>
  <cols>
    <col min="1" max="1" width="1.28515625" customWidth="1"/>
    <col min="2" max="2" width="27.140625" style="24" bestFit="1" customWidth="1"/>
    <col min="3" max="3" width="8.7109375" hidden="1" customWidth="1"/>
    <col min="4" max="4" width="16.7109375" style="16" customWidth="1"/>
    <col min="5" max="5" width="18" customWidth="1"/>
    <col min="6" max="6" width="20.7109375" style="47" customWidth="1"/>
    <col min="7" max="7" width="21.28515625" customWidth="1"/>
    <col min="8" max="8" width="23.28515625" customWidth="1"/>
    <col min="9" max="9" width="18.28515625" customWidth="1"/>
    <col min="10" max="10" width="21.28515625" customWidth="1"/>
    <col min="11" max="11" width="17.85546875" customWidth="1"/>
  </cols>
  <sheetData>
    <row r="1" spans="2:11" ht="15.75" hidden="1" customHeight="1" x14ac:dyDescent="0.25">
      <c r="D1" s="17"/>
      <c r="E1" s="297" t="s">
        <v>15</v>
      </c>
      <c r="F1" s="297"/>
      <c r="G1" s="297"/>
      <c r="H1" s="297"/>
      <c r="I1" s="297"/>
      <c r="J1" s="297"/>
      <c r="K1" s="297"/>
    </row>
    <row r="2" spans="2:11" ht="15" hidden="1" customHeight="1" x14ac:dyDescent="0.25">
      <c r="D2" s="18"/>
      <c r="E2" s="310" t="s">
        <v>47</v>
      </c>
      <c r="F2" s="310"/>
      <c r="G2" s="310"/>
      <c r="H2" s="310"/>
      <c r="I2" s="310"/>
      <c r="J2" s="310"/>
      <c r="K2" s="310"/>
    </row>
    <row r="3" spans="2:11" ht="15" hidden="1" customHeight="1" x14ac:dyDescent="0.25">
      <c r="D3" s="19"/>
      <c r="E3" s="311" t="s">
        <v>51</v>
      </c>
      <c r="F3" s="311"/>
      <c r="G3" s="311"/>
      <c r="H3" s="311"/>
      <c r="I3" s="311"/>
      <c r="J3" s="311"/>
      <c r="K3" s="311"/>
    </row>
    <row r="4" spans="2:11" ht="15" hidden="1" customHeight="1" x14ac:dyDescent="0.25">
      <c r="C4" s="5"/>
      <c r="D4" s="15"/>
      <c r="E4" s="5"/>
      <c r="F4" s="88"/>
      <c r="G4" s="5"/>
      <c r="H4" s="5"/>
      <c r="I4" s="5"/>
      <c r="J4" s="5"/>
      <c r="K4" s="5"/>
    </row>
    <row r="5" spans="2:11" ht="15" hidden="1" customHeight="1" x14ac:dyDescent="0.25">
      <c r="C5" s="308"/>
      <c r="D5" s="328"/>
      <c r="E5" s="304"/>
      <c r="F5" s="304"/>
      <c r="G5" s="304"/>
      <c r="H5" s="2"/>
      <c r="I5" s="6"/>
      <c r="K5" s="13">
        <v>43349</v>
      </c>
    </row>
    <row r="6" spans="2:11" ht="6.6" customHeight="1" thickBot="1" x14ac:dyDescent="0.3"/>
    <row r="7" spans="2:11" s="215" customFormat="1" ht="19.149999999999999" customHeight="1" thickTop="1" x14ac:dyDescent="0.2">
      <c r="B7" s="288" t="s">
        <v>75</v>
      </c>
      <c r="C7" s="288" t="s">
        <v>2</v>
      </c>
      <c r="D7" s="291" t="s">
        <v>3</v>
      </c>
      <c r="E7" s="291" t="s">
        <v>35</v>
      </c>
      <c r="F7" s="329" t="s">
        <v>36</v>
      </c>
      <c r="G7" s="301" t="s">
        <v>37</v>
      </c>
      <c r="H7" s="291" t="s">
        <v>38</v>
      </c>
      <c r="I7" s="291" t="s">
        <v>13</v>
      </c>
      <c r="J7" s="291" t="s">
        <v>168</v>
      </c>
      <c r="K7" s="305" t="s">
        <v>39</v>
      </c>
    </row>
    <row r="8" spans="2:11" s="215" customFormat="1" ht="19.149999999999999" customHeight="1" outlineLevel="1" x14ac:dyDescent="0.2">
      <c r="B8" s="289"/>
      <c r="C8" s="289"/>
      <c r="D8" s="292"/>
      <c r="E8" s="292"/>
      <c r="F8" s="330"/>
      <c r="G8" s="302"/>
      <c r="H8" s="292"/>
      <c r="I8" s="292"/>
      <c r="J8" s="292"/>
      <c r="K8" s="306"/>
    </row>
    <row r="9" spans="2:11" s="215" customFormat="1" ht="19.149999999999999" customHeight="1" outlineLevel="1" x14ac:dyDescent="0.2">
      <c r="B9" s="289"/>
      <c r="C9" s="289"/>
      <c r="D9" s="292"/>
      <c r="E9" s="292"/>
      <c r="F9" s="330"/>
      <c r="G9" s="302"/>
      <c r="H9" s="292"/>
      <c r="I9" s="292"/>
      <c r="J9" s="292"/>
      <c r="K9" s="306"/>
    </row>
    <row r="10" spans="2:11" s="215" customFormat="1" ht="19.149999999999999" customHeight="1" outlineLevel="1" thickBot="1" x14ac:dyDescent="0.25">
      <c r="B10" s="290"/>
      <c r="C10" s="290"/>
      <c r="D10" s="293"/>
      <c r="E10" s="293"/>
      <c r="F10" s="331"/>
      <c r="G10" s="303"/>
      <c r="H10" s="293"/>
      <c r="I10" s="293"/>
      <c r="J10" s="293"/>
      <c r="K10" s="307"/>
    </row>
    <row r="11" spans="2:11" s="48" customFormat="1" ht="19.149999999999999" hidden="1" customHeight="1" outlineLevel="2" thickTop="1" x14ac:dyDescent="0.25">
      <c r="B11" s="133" t="s">
        <v>106</v>
      </c>
      <c r="C11" s="134">
        <v>1</v>
      </c>
      <c r="D11" s="137">
        <v>488</v>
      </c>
      <c r="E11" s="214">
        <f t="shared" ref="E11:E24" si="0">F11+G11</f>
        <v>3486</v>
      </c>
      <c r="F11" s="137">
        <v>3416</v>
      </c>
      <c r="G11" s="137">
        <v>70</v>
      </c>
      <c r="H11" s="137">
        <v>1813</v>
      </c>
      <c r="I11" s="137">
        <f t="shared" ref="I11:I17" si="1">H11/F11*100</f>
        <v>53.073770491803273</v>
      </c>
      <c r="J11" s="137">
        <v>779</v>
      </c>
      <c r="K11" s="213">
        <v>580</v>
      </c>
    </row>
    <row r="12" spans="2:11" s="48" customFormat="1" ht="19.149999999999999" hidden="1" customHeight="1" outlineLevel="2" x14ac:dyDescent="0.25">
      <c r="B12" s="111" t="s">
        <v>106</v>
      </c>
      <c r="C12" s="112">
        <v>2</v>
      </c>
      <c r="D12" s="108">
        <v>524</v>
      </c>
      <c r="E12" s="214">
        <f t="shared" si="0"/>
        <v>3759</v>
      </c>
      <c r="F12" s="108">
        <v>3668</v>
      </c>
      <c r="G12" s="108">
        <v>91</v>
      </c>
      <c r="H12" s="108">
        <v>1050</v>
      </c>
      <c r="I12" s="108">
        <f t="shared" si="1"/>
        <v>28.625954198473281</v>
      </c>
      <c r="J12" s="108">
        <v>290</v>
      </c>
      <c r="K12" s="159">
        <v>600</v>
      </c>
    </row>
    <row r="13" spans="2:11" s="48" customFormat="1" ht="19.149999999999999" hidden="1" customHeight="1" outlineLevel="2" x14ac:dyDescent="0.25">
      <c r="B13" s="111" t="s">
        <v>106</v>
      </c>
      <c r="C13" s="112">
        <v>3</v>
      </c>
      <c r="D13" s="108">
        <v>586</v>
      </c>
      <c r="E13" s="214">
        <f t="shared" si="0"/>
        <v>4165</v>
      </c>
      <c r="F13" s="108">
        <v>4102</v>
      </c>
      <c r="G13" s="108">
        <v>63</v>
      </c>
      <c r="H13" s="108">
        <v>4220</v>
      </c>
      <c r="I13" s="108">
        <f t="shared" si="1"/>
        <v>102.87664553876159</v>
      </c>
      <c r="J13" s="108">
        <v>846</v>
      </c>
      <c r="K13" s="159">
        <v>269</v>
      </c>
    </row>
    <row r="14" spans="2:11" s="48" customFormat="1" ht="19.149999999999999" hidden="1" customHeight="1" outlineLevel="2" x14ac:dyDescent="0.25">
      <c r="B14" s="111" t="s">
        <v>106</v>
      </c>
      <c r="C14" s="103" t="s">
        <v>14</v>
      </c>
      <c r="D14" s="104"/>
      <c r="E14" s="214">
        <f t="shared" si="0"/>
        <v>14</v>
      </c>
      <c r="F14" s="104"/>
      <c r="G14" s="104">
        <v>14</v>
      </c>
      <c r="H14" s="104">
        <v>14</v>
      </c>
      <c r="I14" s="104"/>
      <c r="J14" s="104">
        <v>4</v>
      </c>
      <c r="K14" s="105">
        <v>4</v>
      </c>
    </row>
    <row r="15" spans="2:11" s="48" customFormat="1" ht="19.149999999999999" customHeight="1" outlineLevel="1" collapsed="1" thickTop="1" x14ac:dyDescent="0.25">
      <c r="B15" s="113" t="s">
        <v>106</v>
      </c>
      <c r="C15" s="150"/>
      <c r="D15" s="242">
        <f>SUM(D11:D14)</f>
        <v>1598</v>
      </c>
      <c r="E15" s="242">
        <f t="shared" ref="E15:G15" si="2">SUM(E11:E14)</f>
        <v>11424</v>
      </c>
      <c r="F15" s="242">
        <f t="shared" si="2"/>
        <v>11186</v>
      </c>
      <c r="G15" s="242">
        <f t="shared" si="2"/>
        <v>238</v>
      </c>
      <c r="H15" s="242">
        <f t="shared" ref="H15" si="3">SUM(H11:H14)</f>
        <v>7097</v>
      </c>
      <c r="I15" s="242">
        <f>H15/F15*100</f>
        <v>63.445378151260499</v>
      </c>
      <c r="J15" s="242">
        <f t="shared" ref="J15:K15" si="4">SUM(J11:J14)</f>
        <v>1919</v>
      </c>
      <c r="K15" s="246">
        <f t="shared" si="4"/>
        <v>1453</v>
      </c>
    </row>
    <row r="16" spans="2:11" s="48" customFormat="1" ht="19.149999999999999" hidden="1" customHeight="1" outlineLevel="2" x14ac:dyDescent="0.25">
      <c r="B16" s="106" t="s">
        <v>70</v>
      </c>
      <c r="C16" s="107">
        <v>1</v>
      </c>
      <c r="D16" s="255">
        <v>563</v>
      </c>
      <c r="E16" s="255">
        <f t="shared" si="0"/>
        <v>4018</v>
      </c>
      <c r="F16" s="255">
        <v>3941</v>
      </c>
      <c r="G16" s="255">
        <v>77</v>
      </c>
      <c r="H16" s="255">
        <v>1218</v>
      </c>
      <c r="I16" s="255">
        <f t="shared" si="1"/>
        <v>30.905861456483123</v>
      </c>
      <c r="J16" s="255">
        <v>541</v>
      </c>
      <c r="K16" s="275">
        <v>662</v>
      </c>
    </row>
    <row r="17" spans="2:11" s="48" customFormat="1" ht="19.149999999999999" hidden="1" customHeight="1" outlineLevel="2" x14ac:dyDescent="0.25">
      <c r="B17" s="106" t="s">
        <v>70</v>
      </c>
      <c r="C17" s="107">
        <v>2</v>
      </c>
      <c r="D17" s="255">
        <v>596</v>
      </c>
      <c r="E17" s="255">
        <f t="shared" si="0"/>
        <v>4256</v>
      </c>
      <c r="F17" s="255">
        <v>4172</v>
      </c>
      <c r="G17" s="255">
        <v>84</v>
      </c>
      <c r="H17" s="255">
        <v>903</v>
      </c>
      <c r="I17" s="255">
        <f t="shared" si="1"/>
        <v>21.644295302013422</v>
      </c>
      <c r="J17" s="255">
        <v>405</v>
      </c>
      <c r="K17" s="275">
        <v>630</v>
      </c>
    </row>
    <row r="18" spans="2:11" s="48" customFormat="1" ht="19.149999999999999" hidden="1" customHeight="1" outlineLevel="2" x14ac:dyDescent="0.25">
      <c r="B18" s="106" t="s">
        <v>70</v>
      </c>
      <c r="C18" s="107">
        <v>3</v>
      </c>
      <c r="D18" s="255">
        <v>575</v>
      </c>
      <c r="E18" s="255">
        <f t="shared" si="0"/>
        <v>4109</v>
      </c>
      <c r="F18" s="255">
        <v>4025</v>
      </c>
      <c r="G18" s="255">
        <v>84</v>
      </c>
      <c r="H18" s="255">
        <v>2730</v>
      </c>
      <c r="I18" s="255">
        <f t="shared" ref="I18:I23" si="5">H18/F18*100</f>
        <v>67.826086956521735</v>
      </c>
      <c r="J18" s="255">
        <v>350</v>
      </c>
      <c r="K18" s="275">
        <v>120</v>
      </c>
    </row>
    <row r="19" spans="2:11" s="48" customFormat="1" ht="19.149999999999999" hidden="1" customHeight="1" outlineLevel="2" x14ac:dyDescent="0.25">
      <c r="B19" s="106" t="s">
        <v>70</v>
      </c>
      <c r="C19" s="107">
        <v>4</v>
      </c>
      <c r="D19" s="255">
        <v>623</v>
      </c>
      <c r="E19" s="255">
        <f t="shared" si="0"/>
        <v>4452</v>
      </c>
      <c r="F19" s="255">
        <v>4361</v>
      </c>
      <c r="G19" s="255">
        <v>91</v>
      </c>
      <c r="H19" s="255">
        <v>1743</v>
      </c>
      <c r="I19" s="255">
        <f t="shared" si="5"/>
        <v>39.967897271268058</v>
      </c>
      <c r="J19" s="255">
        <v>857</v>
      </c>
      <c r="K19" s="275">
        <v>200</v>
      </c>
    </row>
    <row r="20" spans="2:11" s="48" customFormat="1" ht="19.149999999999999" hidden="1" customHeight="1" outlineLevel="2" x14ac:dyDescent="0.25">
      <c r="B20" s="106" t="s">
        <v>70</v>
      </c>
      <c r="C20" s="107">
        <v>5</v>
      </c>
      <c r="D20" s="255">
        <v>594</v>
      </c>
      <c r="E20" s="255">
        <f t="shared" si="0"/>
        <v>4228</v>
      </c>
      <c r="F20" s="255">
        <v>4158</v>
      </c>
      <c r="G20" s="255">
        <v>70</v>
      </c>
      <c r="H20" s="255">
        <v>2870</v>
      </c>
      <c r="I20" s="255">
        <f t="shared" si="5"/>
        <v>69.023569023569024</v>
      </c>
      <c r="J20" s="255">
        <v>437</v>
      </c>
      <c r="K20" s="275">
        <v>564</v>
      </c>
    </row>
    <row r="21" spans="2:11" s="48" customFormat="1" ht="19.149999999999999" hidden="1" customHeight="1" outlineLevel="2" x14ac:dyDescent="0.25">
      <c r="B21" s="106" t="s">
        <v>70</v>
      </c>
      <c r="C21" s="107">
        <v>6</v>
      </c>
      <c r="D21" s="255">
        <v>603</v>
      </c>
      <c r="E21" s="255">
        <f t="shared" si="0"/>
        <v>4312</v>
      </c>
      <c r="F21" s="255">
        <v>4221</v>
      </c>
      <c r="G21" s="255">
        <v>91</v>
      </c>
      <c r="H21" s="255">
        <v>6012</v>
      </c>
      <c r="I21" s="255">
        <f t="shared" si="5"/>
        <v>142.43070362473347</v>
      </c>
      <c r="J21" s="255">
        <v>1206</v>
      </c>
      <c r="K21" s="275">
        <v>603</v>
      </c>
    </row>
    <row r="22" spans="2:11" s="48" customFormat="1" ht="19.149999999999999" hidden="1" customHeight="1" outlineLevel="2" x14ac:dyDescent="0.25">
      <c r="B22" s="106" t="s">
        <v>70</v>
      </c>
      <c r="C22" s="107">
        <v>7</v>
      </c>
      <c r="D22" s="255">
        <v>557</v>
      </c>
      <c r="E22" s="255">
        <f t="shared" si="0"/>
        <v>4025</v>
      </c>
      <c r="F22" s="255">
        <v>3899</v>
      </c>
      <c r="G22" s="255">
        <v>126</v>
      </c>
      <c r="H22" s="255">
        <v>2305</v>
      </c>
      <c r="I22" s="255">
        <f t="shared" si="5"/>
        <v>59.117722492946911</v>
      </c>
      <c r="J22" s="255">
        <v>737</v>
      </c>
      <c r="K22" s="275">
        <v>248</v>
      </c>
    </row>
    <row r="23" spans="2:11" s="48" customFormat="1" ht="19.149999999999999" hidden="1" customHeight="1" outlineLevel="2" x14ac:dyDescent="0.25">
      <c r="B23" s="106" t="s">
        <v>70</v>
      </c>
      <c r="C23" s="107">
        <v>8</v>
      </c>
      <c r="D23" s="255">
        <v>590</v>
      </c>
      <c r="E23" s="255">
        <f t="shared" si="0"/>
        <v>4256</v>
      </c>
      <c r="F23" s="255">
        <v>4130</v>
      </c>
      <c r="G23" s="255">
        <v>126</v>
      </c>
      <c r="H23" s="255">
        <v>2415</v>
      </c>
      <c r="I23" s="255">
        <f t="shared" si="5"/>
        <v>58.474576271186443</v>
      </c>
      <c r="J23" s="255">
        <v>1259</v>
      </c>
      <c r="K23" s="275">
        <v>527</v>
      </c>
    </row>
    <row r="24" spans="2:11" s="48" customFormat="1" ht="19.149999999999999" hidden="1" customHeight="1" outlineLevel="2" x14ac:dyDescent="0.25">
      <c r="B24" s="106" t="s">
        <v>70</v>
      </c>
      <c r="C24" s="107" t="s">
        <v>14</v>
      </c>
      <c r="D24" s="242"/>
      <c r="E24" s="255">
        <f t="shared" si="0"/>
        <v>42</v>
      </c>
      <c r="F24" s="242"/>
      <c r="G24" s="242">
        <v>42</v>
      </c>
      <c r="H24" s="242">
        <v>42</v>
      </c>
      <c r="I24" s="242"/>
      <c r="J24" s="242"/>
      <c r="K24" s="246">
        <v>9</v>
      </c>
    </row>
    <row r="25" spans="2:11" s="48" customFormat="1" ht="19.149999999999999" customHeight="1" outlineLevel="1" collapsed="1" x14ac:dyDescent="0.25">
      <c r="B25" s="113" t="s">
        <v>70</v>
      </c>
      <c r="C25" s="150"/>
      <c r="D25" s="242">
        <f>SUM(D16:D24)</f>
        <v>4701</v>
      </c>
      <c r="E25" s="242">
        <f t="shared" ref="E25:G25" si="6">SUM(E16:E24)</f>
        <v>33698</v>
      </c>
      <c r="F25" s="242">
        <f t="shared" si="6"/>
        <v>32907</v>
      </c>
      <c r="G25" s="242">
        <f t="shared" si="6"/>
        <v>791</v>
      </c>
      <c r="H25" s="242">
        <f t="shared" ref="H25" si="7">SUM(H16:H24)</f>
        <v>20238</v>
      </c>
      <c r="I25" s="242">
        <f>H25/F25*100</f>
        <v>61.500592579086522</v>
      </c>
      <c r="J25" s="242">
        <f t="shared" ref="J25:K25" si="8">SUM(J16:J24)</f>
        <v>5792</v>
      </c>
      <c r="K25" s="246">
        <f t="shared" si="8"/>
        <v>3563</v>
      </c>
    </row>
    <row r="26" spans="2:11" s="48" customFormat="1" ht="19.149999999999999" hidden="1" customHeight="1" outlineLevel="2" x14ac:dyDescent="0.25">
      <c r="B26" s="106" t="s">
        <v>76</v>
      </c>
      <c r="C26" s="107">
        <v>1</v>
      </c>
      <c r="D26" s="255">
        <v>551</v>
      </c>
      <c r="E26" s="255">
        <f t="shared" ref="E26:E41" si="9">F26+G26</f>
        <v>3899</v>
      </c>
      <c r="F26" s="255">
        <v>3857</v>
      </c>
      <c r="G26" s="255">
        <v>42</v>
      </c>
      <c r="H26" s="255">
        <v>696</v>
      </c>
      <c r="I26" s="255">
        <f t="shared" ref="I26:I31" si="10">H26/F26*100</f>
        <v>18.045112781954884</v>
      </c>
      <c r="J26" s="255">
        <v>633</v>
      </c>
      <c r="K26" s="275">
        <v>207</v>
      </c>
    </row>
    <row r="27" spans="2:11" s="65" customFormat="1" ht="19.149999999999999" hidden="1" customHeight="1" outlineLevel="2" x14ac:dyDescent="0.25">
      <c r="B27" s="106" t="s">
        <v>76</v>
      </c>
      <c r="C27" s="107">
        <v>2</v>
      </c>
      <c r="D27" s="255">
        <v>427</v>
      </c>
      <c r="E27" s="255">
        <f t="shared" si="9"/>
        <v>3038</v>
      </c>
      <c r="F27" s="255">
        <v>2989</v>
      </c>
      <c r="G27" s="255">
        <v>49</v>
      </c>
      <c r="H27" s="255">
        <v>1096</v>
      </c>
      <c r="I27" s="255">
        <f t="shared" si="10"/>
        <v>36.667781866845104</v>
      </c>
      <c r="J27" s="255">
        <v>400</v>
      </c>
      <c r="K27" s="275">
        <v>116</v>
      </c>
    </row>
    <row r="28" spans="2:11" s="65" customFormat="1" ht="19.149999999999999" hidden="1" customHeight="1" outlineLevel="2" x14ac:dyDescent="0.25">
      <c r="B28" s="106" t="s">
        <v>76</v>
      </c>
      <c r="C28" s="107" t="s">
        <v>14</v>
      </c>
      <c r="D28" s="242"/>
      <c r="E28" s="255">
        <f t="shared" si="9"/>
        <v>14</v>
      </c>
      <c r="F28" s="242"/>
      <c r="G28" s="242">
        <v>14</v>
      </c>
      <c r="H28" s="242">
        <v>14</v>
      </c>
      <c r="I28" s="242"/>
      <c r="J28" s="242">
        <v>3</v>
      </c>
      <c r="K28" s="246">
        <v>3</v>
      </c>
    </row>
    <row r="29" spans="2:11" s="65" customFormat="1" ht="19.149999999999999" customHeight="1" outlineLevel="1" collapsed="1" x14ac:dyDescent="0.25">
      <c r="B29" s="113" t="s">
        <v>76</v>
      </c>
      <c r="C29" s="150"/>
      <c r="D29" s="242">
        <f>SUM(D26:D28)</f>
        <v>978</v>
      </c>
      <c r="E29" s="242">
        <f t="shared" ref="E29:G29" si="11">SUM(E26:E28)</f>
        <v>6951</v>
      </c>
      <c r="F29" s="242">
        <f t="shared" si="11"/>
        <v>6846</v>
      </c>
      <c r="G29" s="242">
        <f t="shared" si="11"/>
        <v>105</v>
      </c>
      <c r="H29" s="242">
        <f t="shared" ref="H29" si="12">SUM(H26:H28)</f>
        <v>1806</v>
      </c>
      <c r="I29" s="242">
        <f>H29/F29*100</f>
        <v>26.380368098159508</v>
      </c>
      <c r="J29" s="242">
        <f t="shared" ref="J29:K29" si="13">SUM(J26:J28)</f>
        <v>1036</v>
      </c>
      <c r="K29" s="246">
        <f t="shared" si="13"/>
        <v>326</v>
      </c>
    </row>
    <row r="30" spans="2:11" s="65" customFormat="1" ht="19.149999999999999" hidden="1" customHeight="1" outlineLevel="2" x14ac:dyDescent="0.25">
      <c r="B30" s="106" t="s">
        <v>77</v>
      </c>
      <c r="C30" s="107">
        <v>1</v>
      </c>
      <c r="D30" s="255">
        <v>591</v>
      </c>
      <c r="E30" s="255">
        <f t="shared" si="9"/>
        <v>4186</v>
      </c>
      <c r="F30" s="255">
        <v>4137</v>
      </c>
      <c r="G30" s="255">
        <v>49</v>
      </c>
      <c r="H30" s="255">
        <v>917</v>
      </c>
      <c r="I30" s="255">
        <f t="shared" si="10"/>
        <v>22.165820642978005</v>
      </c>
      <c r="J30" s="255">
        <v>304</v>
      </c>
      <c r="K30" s="275">
        <v>253</v>
      </c>
    </row>
    <row r="31" spans="2:11" s="65" customFormat="1" ht="19.149999999999999" hidden="1" customHeight="1" outlineLevel="2" x14ac:dyDescent="0.25">
      <c r="B31" s="106" t="s">
        <v>77</v>
      </c>
      <c r="C31" s="107">
        <v>2</v>
      </c>
      <c r="D31" s="255">
        <v>564</v>
      </c>
      <c r="E31" s="255">
        <f t="shared" si="9"/>
        <v>4025</v>
      </c>
      <c r="F31" s="255">
        <v>3948</v>
      </c>
      <c r="G31" s="255">
        <v>77</v>
      </c>
      <c r="H31" s="255">
        <v>1244</v>
      </c>
      <c r="I31" s="255">
        <f t="shared" si="10"/>
        <v>31.509625126646402</v>
      </c>
      <c r="J31" s="255">
        <v>335</v>
      </c>
      <c r="K31" s="275">
        <v>74</v>
      </c>
    </row>
    <row r="32" spans="2:11" s="65" customFormat="1" ht="19.149999999999999" hidden="1" customHeight="1" outlineLevel="2" x14ac:dyDescent="0.25">
      <c r="B32" s="106" t="s">
        <v>77</v>
      </c>
      <c r="C32" s="107" t="s">
        <v>14</v>
      </c>
      <c r="D32" s="242"/>
      <c r="E32" s="255">
        <f t="shared" si="9"/>
        <v>42</v>
      </c>
      <c r="F32" s="242"/>
      <c r="G32" s="242">
        <v>42</v>
      </c>
      <c r="H32" s="242">
        <v>42</v>
      </c>
      <c r="I32" s="242"/>
      <c r="J32" s="242">
        <v>9</v>
      </c>
      <c r="K32" s="246">
        <v>3</v>
      </c>
    </row>
    <row r="33" spans="2:11" s="65" customFormat="1" ht="19.149999999999999" customHeight="1" outlineLevel="1" collapsed="1" x14ac:dyDescent="0.25">
      <c r="B33" s="113" t="s">
        <v>77</v>
      </c>
      <c r="C33" s="150"/>
      <c r="D33" s="242">
        <f>SUM(D30:D32)</f>
        <v>1155</v>
      </c>
      <c r="E33" s="242">
        <f t="shared" ref="E33:G33" si="14">SUM(E30:E32)</f>
        <v>8253</v>
      </c>
      <c r="F33" s="242">
        <f t="shared" si="14"/>
        <v>8085</v>
      </c>
      <c r="G33" s="242">
        <f t="shared" si="14"/>
        <v>168</v>
      </c>
      <c r="H33" s="242">
        <f t="shared" ref="H33" si="15">SUM(H30:H32)</f>
        <v>2203</v>
      </c>
      <c r="I33" s="242">
        <f>H33/F33*100</f>
        <v>27.247990105132963</v>
      </c>
      <c r="J33" s="242">
        <f t="shared" ref="J33:K33" si="16">SUM(J30:J32)</f>
        <v>648</v>
      </c>
      <c r="K33" s="246">
        <f t="shared" si="16"/>
        <v>330</v>
      </c>
    </row>
    <row r="34" spans="2:11" s="65" customFormat="1" ht="19.149999999999999" hidden="1" customHeight="1" outlineLevel="2" x14ac:dyDescent="0.25">
      <c r="B34" s="111" t="s">
        <v>78</v>
      </c>
      <c r="C34" s="112">
        <v>1</v>
      </c>
      <c r="D34" s="255">
        <v>550</v>
      </c>
      <c r="E34" s="255">
        <f t="shared" si="9"/>
        <v>3941</v>
      </c>
      <c r="F34" s="255">
        <v>3850</v>
      </c>
      <c r="G34" s="255">
        <v>91</v>
      </c>
      <c r="H34" s="255">
        <v>1834</v>
      </c>
      <c r="I34" s="255">
        <v>47.63636363636364</v>
      </c>
      <c r="J34" s="255">
        <v>589</v>
      </c>
      <c r="K34" s="275">
        <v>189</v>
      </c>
    </row>
    <row r="35" spans="2:11" s="65" customFormat="1" ht="19.149999999999999" hidden="1" customHeight="1" outlineLevel="2" x14ac:dyDescent="0.25">
      <c r="B35" s="111" t="s">
        <v>78</v>
      </c>
      <c r="C35" s="112">
        <v>2</v>
      </c>
      <c r="D35" s="255">
        <v>566</v>
      </c>
      <c r="E35" s="255">
        <f t="shared" si="9"/>
        <v>4039</v>
      </c>
      <c r="F35" s="255">
        <v>3962</v>
      </c>
      <c r="G35" s="255">
        <v>77</v>
      </c>
      <c r="H35" s="255">
        <v>637</v>
      </c>
      <c r="I35" s="255">
        <v>22.508833922261484</v>
      </c>
      <c r="J35" s="255">
        <v>432</v>
      </c>
      <c r="K35" s="275">
        <v>104</v>
      </c>
    </row>
    <row r="36" spans="2:11" s="65" customFormat="1" ht="19.149999999999999" hidden="1" customHeight="1" outlineLevel="2" x14ac:dyDescent="0.25">
      <c r="B36" s="111" t="s">
        <v>78</v>
      </c>
      <c r="C36" s="112">
        <v>3</v>
      </c>
      <c r="D36" s="255">
        <v>549</v>
      </c>
      <c r="E36" s="255">
        <f t="shared" si="9"/>
        <v>3934</v>
      </c>
      <c r="F36" s="255">
        <v>3843</v>
      </c>
      <c r="G36" s="255">
        <v>91</v>
      </c>
      <c r="H36" s="255">
        <v>1463</v>
      </c>
      <c r="I36" s="255">
        <v>38.069216757741344</v>
      </c>
      <c r="J36" s="255">
        <v>700</v>
      </c>
      <c r="K36" s="275">
        <v>100</v>
      </c>
    </row>
    <row r="37" spans="2:11" s="65" customFormat="1" ht="19.149999999999999" hidden="1" customHeight="1" outlineLevel="2" x14ac:dyDescent="0.25">
      <c r="B37" s="111" t="s">
        <v>78</v>
      </c>
      <c r="C37" s="112">
        <v>4</v>
      </c>
      <c r="D37" s="255">
        <v>520</v>
      </c>
      <c r="E37" s="255">
        <f t="shared" si="9"/>
        <v>3717</v>
      </c>
      <c r="F37" s="255">
        <v>3640</v>
      </c>
      <c r="G37" s="255">
        <v>77</v>
      </c>
      <c r="H37" s="255">
        <v>728</v>
      </c>
      <c r="I37" s="255">
        <v>20</v>
      </c>
      <c r="J37" s="255">
        <v>320</v>
      </c>
      <c r="K37" s="275">
        <v>350</v>
      </c>
    </row>
    <row r="38" spans="2:11" s="65" customFormat="1" ht="19.149999999999999" hidden="1" customHeight="1" outlineLevel="2" x14ac:dyDescent="0.25">
      <c r="B38" s="111" t="s">
        <v>78</v>
      </c>
      <c r="C38" s="112">
        <v>5</v>
      </c>
      <c r="D38" s="255">
        <v>540</v>
      </c>
      <c r="E38" s="255">
        <f t="shared" si="9"/>
        <v>3857</v>
      </c>
      <c r="F38" s="255">
        <v>3780</v>
      </c>
      <c r="G38" s="255">
        <v>77</v>
      </c>
      <c r="H38" s="255">
        <v>1680</v>
      </c>
      <c r="I38" s="255">
        <v>44.444444444444443</v>
      </c>
      <c r="J38" s="255">
        <v>170</v>
      </c>
      <c r="K38" s="275">
        <v>95</v>
      </c>
    </row>
    <row r="39" spans="2:11" s="65" customFormat="1" ht="19.149999999999999" hidden="1" customHeight="1" outlineLevel="2" x14ac:dyDescent="0.25">
      <c r="B39" s="111" t="s">
        <v>78</v>
      </c>
      <c r="C39" s="112">
        <v>6</v>
      </c>
      <c r="D39" s="255">
        <v>477</v>
      </c>
      <c r="E39" s="255">
        <f t="shared" si="9"/>
        <v>3402</v>
      </c>
      <c r="F39" s="255">
        <v>3339</v>
      </c>
      <c r="G39" s="255">
        <v>63</v>
      </c>
      <c r="H39" s="255">
        <v>1407</v>
      </c>
      <c r="I39" s="255">
        <v>42.138364779874216</v>
      </c>
      <c r="J39" s="255">
        <v>746</v>
      </c>
      <c r="K39" s="275">
        <v>552</v>
      </c>
    </row>
    <row r="40" spans="2:11" s="65" customFormat="1" ht="19.149999999999999" hidden="1" customHeight="1" outlineLevel="2" x14ac:dyDescent="0.25">
      <c r="B40" s="111" t="s">
        <v>78</v>
      </c>
      <c r="C40" s="112">
        <v>7</v>
      </c>
      <c r="D40" s="255">
        <v>559</v>
      </c>
      <c r="E40" s="255">
        <f t="shared" si="9"/>
        <v>3983</v>
      </c>
      <c r="F40" s="255">
        <v>3913</v>
      </c>
      <c r="G40" s="255">
        <v>70</v>
      </c>
      <c r="H40" s="255">
        <v>1799</v>
      </c>
      <c r="I40" s="255">
        <v>45.974955277280863</v>
      </c>
      <c r="J40" s="255">
        <v>129</v>
      </c>
      <c r="K40" s="275">
        <v>70</v>
      </c>
    </row>
    <row r="41" spans="2:11" s="48" customFormat="1" ht="19.149999999999999" hidden="1" customHeight="1" outlineLevel="2" x14ac:dyDescent="0.25">
      <c r="B41" s="111" t="s">
        <v>78</v>
      </c>
      <c r="C41" s="112" t="s">
        <v>14</v>
      </c>
      <c r="D41" s="242"/>
      <c r="E41" s="255">
        <f t="shared" si="9"/>
        <v>42</v>
      </c>
      <c r="F41" s="242"/>
      <c r="G41" s="242">
        <v>42</v>
      </c>
      <c r="H41" s="242">
        <v>35</v>
      </c>
      <c r="I41" s="242"/>
      <c r="J41" s="242"/>
      <c r="K41" s="246">
        <v>8</v>
      </c>
    </row>
    <row r="42" spans="2:11" s="48" customFormat="1" ht="19.149999999999999" customHeight="1" outlineLevel="1" collapsed="1" x14ac:dyDescent="0.25">
      <c r="B42" s="113" t="s">
        <v>78</v>
      </c>
      <c r="C42" s="150"/>
      <c r="D42" s="242">
        <f>SUM(D34:D41)</f>
        <v>3761</v>
      </c>
      <c r="E42" s="242">
        <f t="shared" ref="E42:G42" si="17">SUM(E34:E41)</f>
        <v>26915</v>
      </c>
      <c r="F42" s="242">
        <f t="shared" si="17"/>
        <v>26327</v>
      </c>
      <c r="G42" s="242">
        <f t="shared" si="17"/>
        <v>588</v>
      </c>
      <c r="H42" s="242">
        <f t="shared" ref="H42" si="18">SUM(H34:H41)</f>
        <v>9583</v>
      </c>
      <c r="I42" s="242">
        <f>H42/F42*100</f>
        <v>36.399893645307095</v>
      </c>
      <c r="J42" s="242">
        <f t="shared" ref="J42:K42" si="19">SUM(J34:J41)</f>
        <v>3086</v>
      </c>
      <c r="K42" s="246">
        <f t="shared" si="19"/>
        <v>1468</v>
      </c>
    </row>
    <row r="43" spans="2:11" s="48" customFormat="1" ht="19.149999999999999" hidden="1" customHeight="1" outlineLevel="2" x14ac:dyDescent="0.25">
      <c r="B43" s="111" t="s">
        <v>79</v>
      </c>
      <c r="C43" s="112">
        <v>1</v>
      </c>
      <c r="D43" s="255">
        <v>504</v>
      </c>
      <c r="E43" s="255">
        <f>F43+G43</f>
        <v>3619</v>
      </c>
      <c r="F43" s="255">
        <v>3528</v>
      </c>
      <c r="G43" s="255">
        <v>91</v>
      </c>
      <c r="H43" s="255">
        <v>791</v>
      </c>
      <c r="I43" s="255">
        <f>H43/F43*100</f>
        <v>22.420634920634921</v>
      </c>
      <c r="J43" s="255">
        <v>575</v>
      </c>
      <c r="K43" s="275"/>
    </row>
    <row r="44" spans="2:11" s="48" customFormat="1" ht="19.149999999999999" hidden="1" customHeight="1" outlineLevel="2" x14ac:dyDescent="0.25">
      <c r="B44" s="111" t="s">
        <v>79</v>
      </c>
      <c r="C44" s="112">
        <v>2</v>
      </c>
      <c r="D44" s="255">
        <v>446</v>
      </c>
      <c r="E44" s="255">
        <f t="shared" ref="E44:E45" si="20">F44+G44</f>
        <v>3178</v>
      </c>
      <c r="F44" s="255">
        <v>3122</v>
      </c>
      <c r="G44" s="255">
        <v>56</v>
      </c>
      <c r="H44" s="255">
        <v>2121</v>
      </c>
      <c r="I44" s="255">
        <f>H44/F44*100</f>
        <v>67.937219730941706</v>
      </c>
      <c r="J44" s="255">
        <v>512</v>
      </c>
      <c r="K44" s="275">
        <v>552</v>
      </c>
    </row>
    <row r="45" spans="2:11" s="48" customFormat="1" ht="19.149999999999999" hidden="1" customHeight="1" outlineLevel="2" x14ac:dyDescent="0.25">
      <c r="B45" s="111" t="s">
        <v>79</v>
      </c>
      <c r="C45" s="112" t="s">
        <v>14</v>
      </c>
      <c r="D45" s="242"/>
      <c r="E45" s="255">
        <f t="shared" si="20"/>
        <v>14</v>
      </c>
      <c r="F45" s="242"/>
      <c r="G45" s="242">
        <v>14</v>
      </c>
      <c r="H45" s="242"/>
      <c r="I45" s="242"/>
      <c r="J45" s="242">
        <v>1</v>
      </c>
      <c r="K45" s="246">
        <v>3</v>
      </c>
    </row>
    <row r="46" spans="2:11" s="48" customFormat="1" ht="19.149999999999999" customHeight="1" outlineLevel="1" collapsed="1" x14ac:dyDescent="0.25">
      <c r="B46" s="113" t="s">
        <v>79</v>
      </c>
      <c r="C46" s="150"/>
      <c r="D46" s="242">
        <f>SUM(D43:D45)</f>
        <v>950</v>
      </c>
      <c r="E46" s="242">
        <f t="shared" ref="E46:G46" si="21">SUM(E43:E45)</f>
        <v>6811</v>
      </c>
      <c r="F46" s="242">
        <f t="shared" si="21"/>
        <v>6650</v>
      </c>
      <c r="G46" s="242">
        <f t="shared" si="21"/>
        <v>161</v>
      </c>
      <c r="H46" s="242">
        <f t="shared" ref="H46" si="22">SUM(H43:H45)</f>
        <v>2912</v>
      </c>
      <c r="I46" s="242">
        <f>H46/F46*100</f>
        <v>43.789473684210527</v>
      </c>
      <c r="J46" s="242">
        <f t="shared" ref="J46:K46" si="23">SUM(J43:J45)</f>
        <v>1088</v>
      </c>
      <c r="K46" s="246">
        <f t="shared" si="23"/>
        <v>555</v>
      </c>
    </row>
    <row r="47" spans="2:11" s="48" customFormat="1" ht="19.149999999999999" hidden="1" customHeight="1" outlineLevel="2" x14ac:dyDescent="0.25">
      <c r="B47" s="111" t="s">
        <v>80</v>
      </c>
      <c r="C47" s="112">
        <v>1</v>
      </c>
      <c r="D47" s="255">
        <v>437</v>
      </c>
      <c r="E47" s="255">
        <f>F47+G47</f>
        <v>3206</v>
      </c>
      <c r="F47" s="255">
        <v>3059</v>
      </c>
      <c r="G47" s="255">
        <v>147</v>
      </c>
      <c r="H47" s="255">
        <v>454</v>
      </c>
      <c r="I47" s="255">
        <f>H47/F47*100</f>
        <v>14.841451454723767</v>
      </c>
      <c r="J47" s="255">
        <v>240</v>
      </c>
      <c r="K47" s="275">
        <v>20</v>
      </c>
    </row>
    <row r="48" spans="2:11" s="48" customFormat="1" ht="19.149999999999999" hidden="1" customHeight="1" outlineLevel="2" x14ac:dyDescent="0.25">
      <c r="B48" s="111" t="s">
        <v>80</v>
      </c>
      <c r="C48" s="112">
        <v>2</v>
      </c>
      <c r="D48" s="255">
        <v>460</v>
      </c>
      <c r="E48" s="255">
        <f t="shared" ref="E48:E60" si="24">F48+G48</f>
        <v>3290</v>
      </c>
      <c r="F48" s="255">
        <v>3220</v>
      </c>
      <c r="G48" s="255">
        <v>70</v>
      </c>
      <c r="H48" s="255">
        <v>1315</v>
      </c>
      <c r="I48" s="255">
        <f>H48/F48*100</f>
        <v>40.838509316770185</v>
      </c>
      <c r="J48" s="255">
        <v>324</v>
      </c>
      <c r="K48" s="275">
        <v>91</v>
      </c>
    </row>
    <row r="49" spans="2:11" s="48" customFormat="1" ht="19.149999999999999" hidden="1" customHeight="1" outlineLevel="2" x14ac:dyDescent="0.25">
      <c r="B49" s="111" t="s">
        <v>80</v>
      </c>
      <c r="C49" s="112">
        <v>3</v>
      </c>
      <c r="D49" s="255">
        <v>440</v>
      </c>
      <c r="E49" s="255">
        <f t="shared" si="24"/>
        <v>3164</v>
      </c>
      <c r="F49" s="255">
        <v>3080</v>
      </c>
      <c r="G49" s="255">
        <v>84</v>
      </c>
      <c r="H49" s="255">
        <v>465</v>
      </c>
      <c r="I49" s="255">
        <f t="shared" ref="I49:I59" si="25">H49/F49*100</f>
        <v>15.097402597402599</v>
      </c>
      <c r="J49" s="255">
        <v>78</v>
      </c>
      <c r="K49" s="275">
        <v>66</v>
      </c>
    </row>
    <row r="50" spans="2:11" s="48" customFormat="1" ht="19.149999999999999" hidden="1" customHeight="1" outlineLevel="2" x14ac:dyDescent="0.25">
      <c r="B50" s="111" t="s">
        <v>80</v>
      </c>
      <c r="C50" s="112">
        <v>4</v>
      </c>
      <c r="D50" s="255">
        <v>486</v>
      </c>
      <c r="E50" s="255">
        <f t="shared" si="24"/>
        <v>3486</v>
      </c>
      <c r="F50" s="255">
        <v>3402</v>
      </c>
      <c r="G50" s="255">
        <v>84</v>
      </c>
      <c r="H50" s="255">
        <v>308</v>
      </c>
      <c r="I50" s="255">
        <f t="shared" si="25"/>
        <v>9.0534979423868318</v>
      </c>
      <c r="J50" s="255">
        <v>270</v>
      </c>
      <c r="K50" s="275">
        <v>40</v>
      </c>
    </row>
    <row r="51" spans="2:11" s="48" customFormat="1" ht="19.149999999999999" hidden="1" customHeight="1" outlineLevel="2" x14ac:dyDescent="0.25">
      <c r="B51" s="111" t="s">
        <v>80</v>
      </c>
      <c r="C51" s="112">
        <v>5</v>
      </c>
      <c r="D51" s="255">
        <v>488</v>
      </c>
      <c r="E51" s="255">
        <f t="shared" si="24"/>
        <v>3493</v>
      </c>
      <c r="F51" s="255">
        <v>3416</v>
      </c>
      <c r="G51" s="255">
        <v>77</v>
      </c>
      <c r="H51" s="255">
        <v>1183</v>
      </c>
      <c r="I51" s="255">
        <f t="shared" si="25"/>
        <v>34.631147540983612</v>
      </c>
      <c r="J51" s="255">
        <v>547</v>
      </c>
      <c r="K51" s="275">
        <v>354</v>
      </c>
    </row>
    <row r="52" spans="2:11" s="48" customFormat="1" ht="19.149999999999999" hidden="1" customHeight="1" outlineLevel="2" x14ac:dyDescent="0.25">
      <c r="B52" s="111" t="s">
        <v>80</v>
      </c>
      <c r="C52" s="112">
        <v>6</v>
      </c>
      <c r="D52" s="255">
        <v>495</v>
      </c>
      <c r="E52" s="255">
        <f t="shared" si="24"/>
        <v>3570</v>
      </c>
      <c r="F52" s="255">
        <v>3465</v>
      </c>
      <c r="G52" s="255">
        <v>105</v>
      </c>
      <c r="H52" s="255">
        <v>1631</v>
      </c>
      <c r="I52" s="255">
        <f t="shared" si="25"/>
        <v>47.070707070707066</v>
      </c>
      <c r="J52" s="255">
        <v>418</v>
      </c>
      <c r="K52" s="275">
        <v>62</v>
      </c>
    </row>
    <row r="53" spans="2:11" s="48" customFormat="1" ht="19.149999999999999" hidden="1" customHeight="1" outlineLevel="2" x14ac:dyDescent="0.25">
      <c r="B53" s="111" t="s">
        <v>80</v>
      </c>
      <c r="C53" s="112">
        <v>7</v>
      </c>
      <c r="D53" s="255">
        <v>510</v>
      </c>
      <c r="E53" s="255">
        <f t="shared" si="24"/>
        <v>3633</v>
      </c>
      <c r="F53" s="255">
        <v>3570</v>
      </c>
      <c r="G53" s="255">
        <v>63</v>
      </c>
      <c r="H53" s="255">
        <v>800</v>
      </c>
      <c r="I53" s="255">
        <f t="shared" si="25"/>
        <v>22.408963585434176</v>
      </c>
      <c r="J53" s="255">
        <v>300</v>
      </c>
      <c r="K53" s="275">
        <v>140</v>
      </c>
    </row>
    <row r="54" spans="2:11" s="48" customFormat="1" ht="19.149999999999999" hidden="1" customHeight="1" outlineLevel="2" x14ac:dyDescent="0.25">
      <c r="B54" s="111" t="s">
        <v>80</v>
      </c>
      <c r="C54" s="112">
        <v>8</v>
      </c>
      <c r="D54" s="255">
        <v>505</v>
      </c>
      <c r="E54" s="255">
        <f t="shared" si="24"/>
        <v>3626</v>
      </c>
      <c r="F54" s="255">
        <v>3535</v>
      </c>
      <c r="G54" s="255">
        <v>91</v>
      </c>
      <c r="H54" s="255">
        <v>549</v>
      </c>
      <c r="I54" s="255">
        <f t="shared" si="25"/>
        <v>15.530410183875532</v>
      </c>
      <c r="J54" s="255">
        <v>462</v>
      </c>
      <c r="K54" s="275">
        <v>329</v>
      </c>
    </row>
    <row r="55" spans="2:11" s="48" customFormat="1" ht="19.149999999999999" hidden="1" customHeight="1" outlineLevel="2" x14ac:dyDescent="0.25">
      <c r="B55" s="111" t="s">
        <v>80</v>
      </c>
      <c r="C55" s="112">
        <v>9</v>
      </c>
      <c r="D55" s="255">
        <v>525</v>
      </c>
      <c r="E55" s="255">
        <f t="shared" si="24"/>
        <v>3745</v>
      </c>
      <c r="F55" s="255">
        <v>3675</v>
      </c>
      <c r="G55" s="255">
        <v>70</v>
      </c>
      <c r="H55" s="255">
        <v>2572</v>
      </c>
      <c r="I55" s="255">
        <f t="shared" si="25"/>
        <v>69.986394557823132</v>
      </c>
      <c r="J55" s="255">
        <v>96</v>
      </c>
      <c r="K55" s="275">
        <v>146</v>
      </c>
    </row>
    <row r="56" spans="2:11" s="48" customFormat="1" ht="19.149999999999999" hidden="1" customHeight="1" outlineLevel="2" x14ac:dyDescent="0.25">
      <c r="B56" s="111" t="s">
        <v>80</v>
      </c>
      <c r="C56" s="112">
        <v>10</v>
      </c>
      <c r="D56" s="255">
        <v>487</v>
      </c>
      <c r="E56" s="255">
        <f t="shared" si="24"/>
        <v>3430</v>
      </c>
      <c r="F56" s="255">
        <v>3409</v>
      </c>
      <c r="G56" s="255">
        <v>21</v>
      </c>
      <c r="H56" s="255">
        <v>182</v>
      </c>
      <c r="I56" s="255">
        <f t="shared" si="25"/>
        <v>5.3388090349075972</v>
      </c>
      <c r="J56" s="255">
        <v>1211</v>
      </c>
      <c r="K56" s="275">
        <v>136</v>
      </c>
    </row>
    <row r="57" spans="2:11" s="48" customFormat="1" ht="19.149999999999999" hidden="1" customHeight="1" outlineLevel="2" x14ac:dyDescent="0.25">
      <c r="B57" s="111" t="s">
        <v>80</v>
      </c>
      <c r="C57" s="112">
        <v>11</v>
      </c>
      <c r="D57" s="255">
        <v>439</v>
      </c>
      <c r="E57" s="255">
        <f t="shared" si="24"/>
        <v>3122</v>
      </c>
      <c r="F57" s="255">
        <v>3073</v>
      </c>
      <c r="G57" s="255">
        <v>49</v>
      </c>
      <c r="H57" s="255">
        <v>1064</v>
      </c>
      <c r="I57" s="255">
        <f t="shared" si="25"/>
        <v>34.624145785876991</v>
      </c>
      <c r="J57" s="255">
        <v>296</v>
      </c>
      <c r="K57" s="275">
        <v>72</v>
      </c>
    </row>
    <row r="58" spans="2:11" s="48" customFormat="1" ht="19.149999999999999" hidden="1" customHeight="1" outlineLevel="2" x14ac:dyDescent="0.25">
      <c r="B58" s="111" t="s">
        <v>80</v>
      </c>
      <c r="C58" s="112">
        <v>12</v>
      </c>
      <c r="D58" s="255">
        <v>523</v>
      </c>
      <c r="E58" s="255">
        <f t="shared" si="24"/>
        <v>3745</v>
      </c>
      <c r="F58" s="255">
        <v>3661</v>
      </c>
      <c r="G58" s="255">
        <v>84</v>
      </c>
      <c r="H58" s="255">
        <v>500</v>
      </c>
      <c r="I58" s="255">
        <f t="shared" si="25"/>
        <v>13.657470636438132</v>
      </c>
      <c r="J58" s="255">
        <v>74</v>
      </c>
      <c r="K58" s="275">
        <v>449</v>
      </c>
    </row>
    <row r="59" spans="2:11" s="48" customFormat="1" ht="19.149999999999999" hidden="1" customHeight="1" outlineLevel="2" x14ac:dyDescent="0.25">
      <c r="B59" s="111" t="s">
        <v>80</v>
      </c>
      <c r="C59" s="112">
        <v>13</v>
      </c>
      <c r="D59" s="255">
        <v>508</v>
      </c>
      <c r="E59" s="255">
        <f t="shared" si="24"/>
        <v>3626</v>
      </c>
      <c r="F59" s="255">
        <v>3556</v>
      </c>
      <c r="G59" s="255">
        <v>70</v>
      </c>
      <c r="H59" s="255">
        <v>1050</v>
      </c>
      <c r="I59" s="255">
        <f t="shared" si="25"/>
        <v>29.527559055118108</v>
      </c>
      <c r="J59" s="255">
        <v>1050</v>
      </c>
      <c r="K59" s="275">
        <v>128</v>
      </c>
    </row>
    <row r="60" spans="2:11" s="48" customFormat="1" ht="19.149999999999999" hidden="1" customHeight="1" outlineLevel="2" x14ac:dyDescent="0.25">
      <c r="B60" s="111" t="s">
        <v>80</v>
      </c>
      <c r="C60" s="112" t="s">
        <v>14</v>
      </c>
      <c r="D60" s="242"/>
      <c r="E60" s="255">
        <f t="shared" si="24"/>
        <v>42</v>
      </c>
      <c r="F60" s="242"/>
      <c r="G60" s="242">
        <v>42</v>
      </c>
      <c r="H60" s="242">
        <v>42</v>
      </c>
      <c r="I60" s="242"/>
      <c r="J60" s="242"/>
      <c r="K60" s="246"/>
    </row>
    <row r="61" spans="2:11" s="48" customFormat="1" ht="19.149999999999999" customHeight="1" outlineLevel="1" collapsed="1" x14ac:dyDescent="0.25">
      <c r="B61" s="113" t="s">
        <v>80</v>
      </c>
      <c r="C61" s="150"/>
      <c r="D61" s="242">
        <f>SUM(D47:D60)</f>
        <v>6303</v>
      </c>
      <c r="E61" s="242">
        <f t="shared" ref="E61:G61" si="26">SUM(E47:E60)</f>
        <v>45178</v>
      </c>
      <c r="F61" s="242">
        <f t="shared" si="26"/>
        <v>44121</v>
      </c>
      <c r="G61" s="242">
        <f t="shared" si="26"/>
        <v>1057</v>
      </c>
      <c r="H61" s="242">
        <f t="shared" ref="H61" si="27">SUM(H47:H60)</f>
        <v>12115</v>
      </c>
      <c r="I61" s="242">
        <f>H61/F61*100</f>
        <v>27.45857981460076</v>
      </c>
      <c r="J61" s="242">
        <f t="shared" ref="J61:K61" si="28">SUM(J47:J60)</f>
        <v>5366</v>
      </c>
      <c r="K61" s="246">
        <f t="shared" si="28"/>
        <v>2033</v>
      </c>
    </row>
    <row r="62" spans="2:11" s="48" customFormat="1" ht="19.149999999999999" hidden="1" customHeight="1" outlineLevel="2" x14ac:dyDescent="0.25">
      <c r="B62" s="111" t="s">
        <v>81</v>
      </c>
      <c r="C62" s="112">
        <v>1</v>
      </c>
      <c r="D62" s="255">
        <v>550</v>
      </c>
      <c r="E62" s="255">
        <f>F62+G62</f>
        <v>3934</v>
      </c>
      <c r="F62" s="255">
        <v>3850</v>
      </c>
      <c r="G62" s="255">
        <v>84</v>
      </c>
      <c r="H62" s="255">
        <v>609</v>
      </c>
      <c r="I62" s="255">
        <f>H62/F62*100</f>
        <v>15.818181818181817</v>
      </c>
      <c r="J62" s="255">
        <v>920</v>
      </c>
      <c r="K62" s="275">
        <v>525</v>
      </c>
    </row>
    <row r="63" spans="2:11" s="48" customFormat="1" ht="19.149999999999999" hidden="1" customHeight="1" outlineLevel="2" x14ac:dyDescent="0.25">
      <c r="B63" s="111" t="s">
        <v>81</v>
      </c>
      <c r="C63" s="112">
        <v>2</v>
      </c>
      <c r="D63" s="255">
        <v>578</v>
      </c>
      <c r="E63" s="255">
        <f t="shared" ref="E63:E71" si="29">F63+G63</f>
        <v>4137</v>
      </c>
      <c r="F63" s="255">
        <v>4046</v>
      </c>
      <c r="G63" s="255">
        <v>91</v>
      </c>
      <c r="H63" s="255">
        <v>1127</v>
      </c>
      <c r="I63" s="255">
        <f>H63/F63*100</f>
        <v>27.854671280276815</v>
      </c>
      <c r="J63" s="255">
        <v>444</v>
      </c>
      <c r="K63" s="275">
        <v>315</v>
      </c>
    </row>
    <row r="64" spans="2:11" s="48" customFormat="1" ht="19.149999999999999" hidden="1" customHeight="1" outlineLevel="2" x14ac:dyDescent="0.25">
      <c r="B64" s="111" t="s">
        <v>81</v>
      </c>
      <c r="C64" s="112">
        <v>3</v>
      </c>
      <c r="D64" s="255">
        <v>525</v>
      </c>
      <c r="E64" s="255">
        <f t="shared" si="29"/>
        <v>3759</v>
      </c>
      <c r="F64" s="255">
        <v>3675</v>
      </c>
      <c r="G64" s="255">
        <v>84</v>
      </c>
      <c r="H64" s="255">
        <v>1372</v>
      </c>
      <c r="I64" s="255">
        <f t="shared" ref="I64:I70" si="30">H64/F64*100</f>
        <v>37.333333333333336</v>
      </c>
      <c r="J64" s="255">
        <v>205</v>
      </c>
      <c r="K64" s="275">
        <v>81</v>
      </c>
    </row>
    <row r="65" spans="2:11" s="48" customFormat="1" ht="19.149999999999999" hidden="1" customHeight="1" outlineLevel="2" x14ac:dyDescent="0.25">
      <c r="B65" s="111" t="s">
        <v>81</v>
      </c>
      <c r="C65" s="112">
        <v>4</v>
      </c>
      <c r="D65" s="255">
        <v>612</v>
      </c>
      <c r="E65" s="255">
        <f t="shared" si="29"/>
        <v>4375</v>
      </c>
      <c r="F65" s="255">
        <v>4284</v>
      </c>
      <c r="G65" s="255">
        <v>91</v>
      </c>
      <c r="H65" s="255">
        <v>644</v>
      </c>
      <c r="I65" s="255">
        <f t="shared" si="30"/>
        <v>15.032679738562091</v>
      </c>
      <c r="J65" s="255">
        <v>365</v>
      </c>
      <c r="K65" s="275">
        <v>0</v>
      </c>
    </row>
    <row r="66" spans="2:11" s="48" customFormat="1" ht="19.149999999999999" hidden="1" customHeight="1" outlineLevel="2" x14ac:dyDescent="0.25">
      <c r="B66" s="111" t="s">
        <v>81</v>
      </c>
      <c r="C66" s="112">
        <v>5</v>
      </c>
      <c r="D66" s="255">
        <v>603</v>
      </c>
      <c r="E66" s="255">
        <f t="shared" si="29"/>
        <v>4382</v>
      </c>
      <c r="F66" s="255">
        <v>4221</v>
      </c>
      <c r="G66" s="255">
        <v>161</v>
      </c>
      <c r="H66" s="255">
        <v>581</v>
      </c>
      <c r="I66" s="255">
        <f t="shared" si="30"/>
        <v>13.764510779436154</v>
      </c>
      <c r="J66" s="255">
        <v>49</v>
      </c>
      <c r="K66" s="275">
        <v>177</v>
      </c>
    </row>
    <row r="67" spans="2:11" s="48" customFormat="1" ht="19.149999999999999" hidden="1" customHeight="1" outlineLevel="2" x14ac:dyDescent="0.25">
      <c r="B67" s="111" t="s">
        <v>81</v>
      </c>
      <c r="C67" s="112">
        <v>6</v>
      </c>
      <c r="D67" s="255">
        <v>643</v>
      </c>
      <c r="E67" s="255">
        <f t="shared" si="29"/>
        <v>4669</v>
      </c>
      <c r="F67" s="255">
        <v>4501</v>
      </c>
      <c r="G67" s="255">
        <v>168</v>
      </c>
      <c r="H67" s="255">
        <v>1240</v>
      </c>
      <c r="I67" s="255">
        <f t="shared" si="30"/>
        <v>27.549433459231281</v>
      </c>
      <c r="J67" s="255">
        <v>220</v>
      </c>
      <c r="K67" s="275">
        <v>185</v>
      </c>
    </row>
    <row r="68" spans="2:11" s="48" customFormat="1" ht="19.149999999999999" hidden="1" customHeight="1" outlineLevel="2" x14ac:dyDescent="0.25">
      <c r="B68" s="111" t="s">
        <v>81</v>
      </c>
      <c r="C68" s="112">
        <v>7</v>
      </c>
      <c r="D68" s="255">
        <v>655</v>
      </c>
      <c r="E68" s="255">
        <f t="shared" si="29"/>
        <v>4662</v>
      </c>
      <c r="F68" s="255">
        <v>4585</v>
      </c>
      <c r="G68" s="255">
        <v>77</v>
      </c>
      <c r="H68" s="255">
        <v>924</v>
      </c>
      <c r="I68" s="255">
        <f t="shared" si="30"/>
        <v>20.152671755725191</v>
      </c>
      <c r="J68" s="255">
        <v>676</v>
      </c>
      <c r="K68" s="275">
        <v>942</v>
      </c>
    </row>
    <row r="69" spans="2:11" s="48" customFormat="1" ht="19.149999999999999" hidden="1" customHeight="1" outlineLevel="2" x14ac:dyDescent="0.25">
      <c r="B69" s="111" t="s">
        <v>81</v>
      </c>
      <c r="C69" s="112">
        <v>8</v>
      </c>
      <c r="D69" s="255">
        <v>600</v>
      </c>
      <c r="E69" s="255">
        <f t="shared" si="29"/>
        <v>4298</v>
      </c>
      <c r="F69" s="255">
        <v>4200</v>
      </c>
      <c r="G69" s="255">
        <v>98</v>
      </c>
      <c r="H69" s="255">
        <v>423</v>
      </c>
      <c r="I69" s="255">
        <f t="shared" si="30"/>
        <v>10.071428571428571</v>
      </c>
      <c r="J69" s="255">
        <v>820</v>
      </c>
      <c r="K69" s="275">
        <v>441</v>
      </c>
    </row>
    <row r="70" spans="2:11" s="48" customFormat="1" ht="19.149999999999999" hidden="1" customHeight="1" outlineLevel="2" x14ac:dyDescent="0.25">
      <c r="B70" s="111" t="s">
        <v>81</v>
      </c>
      <c r="C70" s="112">
        <v>9</v>
      </c>
      <c r="D70" s="255">
        <v>531</v>
      </c>
      <c r="E70" s="255">
        <f t="shared" si="29"/>
        <v>3808</v>
      </c>
      <c r="F70" s="255">
        <v>3717</v>
      </c>
      <c r="G70" s="255">
        <v>91</v>
      </c>
      <c r="H70" s="255">
        <v>612</v>
      </c>
      <c r="I70" s="255">
        <f t="shared" si="30"/>
        <v>16.464891041162229</v>
      </c>
      <c r="J70" s="255">
        <v>397</v>
      </c>
      <c r="K70" s="275">
        <v>215</v>
      </c>
    </row>
    <row r="71" spans="2:11" s="48" customFormat="1" ht="19.149999999999999" hidden="1" customHeight="1" outlineLevel="2" x14ac:dyDescent="0.25">
      <c r="B71" s="111" t="s">
        <v>81</v>
      </c>
      <c r="C71" s="112" t="s">
        <v>14</v>
      </c>
      <c r="D71" s="242"/>
      <c r="E71" s="255">
        <f t="shared" si="29"/>
        <v>42</v>
      </c>
      <c r="F71" s="242"/>
      <c r="G71" s="242">
        <v>42</v>
      </c>
      <c r="H71" s="242">
        <v>42</v>
      </c>
      <c r="I71" s="242"/>
      <c r="J71" s="242">
        <v>6</v>
      </c>
      <c r="K71" s="246">
        <v>10</v>
      </c>
    </row>
    <row r="72" spans="2:11" s="48" customFormat="1" ht="19.149999999999999" customHeight="1" outlineLevel="1" collapsed="1" x14ac:dyDescent="0.25">
      <c r="B72" s="113" t="s">
        <v>81</v>
      </c>
      <c r="C72" s="150"/>
      <c r="D72" s="242">
        <f>SUM(D62:D71)</f>
        <v>5297</v>
      </c>
      <c r="E72" s="242">
        <f t="shared" ref="E72:G72" si="31">SUM(E62:E71)</f>
        <v>38066</v>
      </c>
      <c r="F72" s="242">
        <f t="shared" si="31"/>
        <v>37079</v>
      </c>
      <c r="G72" s="242">
        <f t="shared" si="31"/>
        <v>987</v>
      </c>
      <c r="H72" s="242">
        <f t="shared" ref="H72" si="32">SUM(H62:H71)</f>
        <v>7574</v>
      </c>
      <c r="I72" s="242">
        <f>H72/F72*100</f>
        <v>20.426656598074384</v>
      </c>
      <c r="J72" s="242">
        <f t="shared" ref="J72:K72" si="33">SUM(J62:J71)</f>
        <v>4102</v>
      </c>
      <c r="K72" s="246">
        <f t="shared" si="33"/>
        <v>2891</v>
      </c>
    </row>
    <row r="73" spans="2:11" s="48" customFormat="1" ht="19.149999999999999" hidden="1" customHeight="1" outlineLevel="2" x14ac:dyDescent="0.25">
      <c r="B73" s="111" t="s">
        <v>82</v>
      </c>
      <c r="C73" s="112">
        <v>1</v>
      </c>
      <c r="D73" s="255">
        <v>526</v>
      </c>
      <c r="E73" s="255">
        <f>F73+G73</f>
        <v>3766</v>
      </c>
      <c r="F73" s="255">
        <v>3682</v>
      </c>
      <c r="G73" s="255">
        <v>84</v>
      </c>
      <c r="H73" s="255">
        <v>1596</v>
      </c>
      <c r="I73" s="255">
        <f>H73/F73*100</f>
        <v>43.346007604562736</v>
      </c>
      <c r="J73" s="255">
        <v>762</v>
      </c>
      <c r="K73" s="275">
        <v>336</v>
      </c>
    </row>
    <row r="74" spans="2:11" s="48" customFormat="1" ht="19.149999999999999" hidden="1" customHeight="1" outlineLevel="2" x14ac:dyDescent="0.25">
      <c r="B74" s="111" t="s">
        <v>82</v>
      </c>
      <c r="C74" s="112">
        <v>2</v>
      </c>
      <c r="D74" s="255">
        <v>675</v>
      </c>
      <c r="E74" s="255">
        <f t="shared" ref="E74:E97" si="34">F74+G74</f>
        <v>4851</v>
      </c>
      <c r="F74" s="255">
        <v>4725</v>
      </c>
      <c r="G74" s="255">
        <v>126</v>
      </c>
      <c r="H74" s="255">
        <v>126</v>
      </c>
      <c r="I74" s="255">
        <f>H74/F74*100</f>
        <v>2.666666666666667</v>
      </c>
      <c r="J74" s="255">
        <v>126</v>
      </c>
      <c r="K74" s="275">
        <v>545</v>
      </c>
    </row>
    <row r="75" spans="2:11" s="48" customFormat="1" ht="19.149999999999999" hidden="1" customHeight="1" outlineLevel="2" x14ac:dyDescent="0.25">
      <c r="B75" s="111" t="s">
        <v>82</v>
      </c>
      <c r="C75" s="112">
        <v>3</v>
      </c>
      <c r="D75" s="255">
        <v>689</v>
      </c>
      <c r="E75" s="255">
        <f t="shared" si="34"/>
        <v>4949</v>
      </c>
      <c r="F75" s="255">
        <v>4823</v>
      </c>
      <c r="G75" s="255">
        <v>126</v>
      </c>
      <c r="H75" s="255">
        <v>1778</v>
      </c>
      <c r="I75" s="255">
        <f t="shared" ref="I75:I96" si="35">H75/F75*100</f>
        <v>36.865021770682148</v>
      </c>
      <c r="J75" s="255">
        <v>630</v>
      </c>
      <c r="K75" s="275">
        <v>313</v>
      </c>
    </row>
    <row r="76" spans="2:11" s="48" customFormat="1" ht="19.149999999999999" hidden="1" customHeight="1" outlineLevel="2" x14ac:dyDescent="0.25">
      <c r="B76" s="111" t="s">
        <v>82</v>
      </c>
      <c r="C76" s="112">
        <v>4</v>
      </c>
      <c r="D76" s="255">
        <v>463</v>
      </c>
      <c r="E76" s="255">
        <f t="shared" si="34"/>
        <v>3318</v>
      </c>
      <c r="F76" s="255">
        <v>3241</v>
      </c>
      <c r="G76" s="255">
        <v>77</v>
      </c>
      <c r="H76" s="255">
        <v>1204</v>
      </c>
      <c r="I76" s="255">
        <f t="shared" si="35"/>
        <v>37.149028077753783</v>
      </c>
      <c r="J76" s="255">
        <v>1019</v>
      </c>
      <c r="K76" s="275">
        <v>563</v>
      </c>
    </row>
    <row r="77" spans="2:11" s="48" customFormat="1" ht="19.149999999999999" hidden="1" customHeight="1" outlineLevel="2" x14ac:dyDescent="0.25">
      <c r="B77" s="111" t="s">
        <v>82</v>
      </c>
      <c r="C77" s="112">
        <v>5</v>
      </c>
      <c r="D77" s="255">
        <v>446</v>
      </c>
      <c r="E77" s="255">
        <f t="shared" si="34"/>
        <v>3178</v>
      </c>
      <c r="F77" s="255">
        <v>3122</v>
      </c>
      <c r="G77" s="255">
        <v>56</v>
      </c>
      <c r="H77" s="255">
        <v>2035</v>
      </c>
      <c r="I77" s="255">
        <f t="shared" si="35"/>
        <v>65.182575272261374</v>
      </c>
      <c r="J77" s="255">
        <v>673</v>
      </c>
      <c r="K77" s="275">
        <v>409</v>
      </c>
    </row>
    <row r="78" spans="2:11" s="48" customFormat="1" ht="19.149999999999999" hidden="1" customHeight="1" outlineLevel="2" x14ac:dyDescent="0.25">
      <c r="B78" s="111" t="s">
        <v>82</v>
      </c>
      <c r="C78" s="112">
        <v>6</v>
      </c>
      <c r="D78" s="255">
        <v>555</v>
      </c>
      <c r="E78" s="255">
        <f t="shared" si="34"/>
        <v>3990</v>
      </c>
      <c r="F78" s="255">
        <v>3885</v>
      </c>
      <c r="G78" s="255">
        <v>105</v>
      </c>
      <c r="H78" s="255">
        <v>5</v>
      </c>
      <c r="I78" s="255">
        <f t="shared" si="35"/>
        <v>0.1287001287001287</v>
      </c>
      <c r="J78" s="255">
        <v>200</v>
      </c>
      <c r="K78" s="275">
        <v>50</v>
      </c>
    </row>
    <row r="79" spans="2:11" s="48" customFormat="1" ht="19.149999999999999" hidden="1" customHeight="1" outlineLevel="2" x14ac:dyDescent="0.25">
      <c r="B79" s="111" t="s">
        <v>82</v>
      </c>
      <c r="C79" s="112">
        <v>7</v>
      </c>
      <c r="D79" s="255">
        <v>636</v>
      </c>
      <c r="E79" s="255">
        <f t="shared" si="34"/>
        <v>4543</v>
      </c>
      <c r="F79" s="255">
        <v>4452</v>
      </c>
      <c r="G79" s="255">
        <v>91</v>
      </c>
      <c r="H79" s="255">
        <v>413</v>
      </c>
      <c r="I79" s="255">
        <f t="shared" si="35"/>
        <v>9.2767295597484267</v>
      </c>
      <c r="J79" s="255">
        <v>650</v>
      </c>
      <c r="K79" s="275">
        <v>200</v>
      </c>
    </row>
    <row r="80" spans="2:11" s="48" customFormat="1" ht="19.149999999999999" hidden="1" customHeight="1" outlineLevel="2" x14ac:dyDescent="0.25">
      <c r="B80" s="111" t="s">
        <v>82</v>
      </c>
      <c r="C80" s="112">
        <v>8</v>
      </c>
      <c r="D80" s="255">
        <v>481</v>
      </c>
      <c r="E80" s="255">
        <f t="shared" si="34"/>
        <v>3444</v>
      </c>
      <c r="F80" s="255">
        <v>3367</v>
      </c>
      <c r="G80" s="255">
        <v>77</v>
      </c>
      <c r="H80" s="255">
        <v>1792</v>
      </c>
      <c r="I80" s="255">
        <f t="shared" si="35"/>
        <v>53.222453222453225</v>
      </c>
      <c r="J80" s="255">
        <v>436</v>
      </c>
      <c r="K80" s="275">
        <v>148</v>
      </c>
    </row>
    <row r="81" spans="2:11" s="48" customFormat="1" ht="19.149999999999999" hidden="1" customHeight="1" outlineLevel="2" x14ac:dyDescent="0.25">
      <c r="B81" s="111" t="s">
        <v>82</v>
      </c>
      <c r="C81" s="112">
        <v>9</v>
      </c>
      <c r="D81" s="255">
        <v>474</v>
      </c>
      <c r="E81" s="255">
        <f t="shared" si="34"/>
        <v>3388</v>
      </c>
      <c r="F81" s="255">
        <v>3318</v>
      </c>
      <c r="G81" s="255">
        <v>70</v>
      </c>
      <c r="H81" s="255">
        <v>1680</v>
      </c>
      <c r="I81" s="255">
        <f t="shared" si="35"/>
        <v>50.632911392405063</v>
      </c>
      <c r="J81" s="255">
        <v>627</v>
      </c>
      <c r="K81" s="275">
        <v>220</v>
      </c>
    </row>
    <row r="82" spans="2:11" s="48" customFormat="1" ht="19.149999999999999" hidden="1" customHeight="1" outlineLevel="2" x14ac:dyDescent="0.25">
      <c r="B82" s="111" t="s">
        <v>82</v>
      </c>
      <c r="C82" s="112">
        <v>10</v>
      </c>
      <c r="D82" s="255">
        <v>555</v>
      </c>
      <c r="E82" s="255">
        <f t="shared" si="34"/>
        <v>4039</v>
      </c>
      <c r="F82" s="255">
        <v>3885</v>
      </c>
      <c r="G82" s="255">
        <v>154</v>
      </c>
      <c r="H82" s="255">
        <v>1680</v>
      </c>
      <c r="I82" s="255">
        <f t="shared" si="35"/>
        <v>43.243243243243242</v>
      </c>
      <c r="J82" s="255">
        <v>480</v>
      </c>
      <c r="K82" s="275">
        <v>220</v>
      </c>
    </row>
    <row r="83" spans="2:11" s="48" customFormat="1" ht="19.149999999999999" hidden="1" customHeight="1" outlineLevel="2" x14ac:dyDescent="0.25">
      <c r="B83" s="111" t="s">
        <v>82</v>
      </c>
      <c r="C83" s="112">
        <v>11</v>
      </c>
      <c r="D83" s="255">
        <v>529</v>
      </c>
      <c r="E83" s="255">
        <f t="shared" si="34"/>
        <v>3780</v>
      </c>
      <c r="F83" s="255">
        <v>3703</v>
      </c>
      <c r="G83" s="255">
        <v>77</v>
      </c>
      <c r="H83" s="255">
        <v>2510</v>
      </c>
      <c r="I83" s="255">
        <f t="shared" si="35"/>
        <v>67.782878746961927</v>
      </c>
      <c r="J83" s="255">
        <v>898</v>
      </c>
      <c r="K83" s="275">
        <v>329</v>
      </c>
    </row>
    <row r="84" spans="2:11" s="48" customFormat="1" ht="19.149999999999999" hidden="1" customHeight="1" outlineLevel="2" x14ac:dyDescent="0.25">
      <c r="B84" s="111" t="s">
        <v>82</v>
      </c>
      <c r="C84" s="112">
        <v>12</v>
      </c>
      <c r="D84" s="255">
        <v>520</v>
      </c>
      <c r="E84" s="255">
        <f t="shared" si="34"/>
        <v>3703</v>
      </c>
      <c r="F84" s="255">
        <v>3640</v>
      </c>
      <c r="G84" s="255">
        <v>63</v>
      </c>
      <c r="H84" s="255">
        <v>840</v>
      </c>
      <c r="I84" s="255">
        <f t="shared" si="35"/>
        <v>23.076923076923077</v>
      </c>
      <c r="J84" s="255">
        <v>691</v>
      </c>
      <c r="K84" s="275">
        <v>562</v>
      </c>
    </row>
    <row r="85" spans="2:11" s="48" customFormat="1" ht="19.149999999999999" hidden="1" customHeight="1" outlineLevel="2" x14ac:dyDescent="0.25">
      <c r="B85" s="111" t="s">
        <v>82</v>
      </c>
      <c r="C85" s="112">
        <v>13</v>
      </c>
      <c r="D85" s="255">
        <v>627</v>
      </c>
      <c r="E85" s="255">
        <f t="shared" si="34"/>
        <v>4480</v>
      </c>
      <c r="F85" s="255">
        <v>4389</v>
      </c>
      <c r="G85" s="255">
        <v>91</v>
      </c>
      <c r="H85" s="255">
        <v>500</v>
      </c>
      <c r="I85" s="255">
        <f t="shared" si="35"/>
        <v>11.392116655274551</v>
      </c>
      <c r="J85" s="255">
        <v>1030</v>
      </c>
      <c r="K85" s="275">
        <v>245</v>
      </c>
    </row>
    <row r="86" spans="2:11" s="48" customFormat="1" ht="19.149999999999999" hidden="1" customHeight="1" outlineLevel="2" x14ac:dyDescent="0.25">
      <c r="B86" s="111" t="s">
        <v>82</v>
      </c>
      <c r="C86" s="112">
        <v>14</v>
      </c>
      <c r="D86" s="255">
        <v>459</v>
      </c>
      <c r="E86" s="255">
        <f t="shared" si="34"/>
        <v>3304</v>
      </c>
      <c r="F86" s="255">
        <v>3213</v>
      </c>
      <c r="G86" s="255">
        <v>91</v>
      </c>
      <c r="H86" s="255">
        <v>1167</v>
      </c>
      <c r="I86" s="255">
        <f t="shared" si="35"/>
        <v>36.321195144724555</v>
      </c>
      <c r="J86" s="255">
        <v>738</v>
      </c>
      <c r="K86" s="275">
        <v>676</v>
      </c>
    </row>
    <row r="87" spans="2:11" s="48" customFormat="1" ht="19.149999999999999" hidden="1" customHeight="1" outlineLevel="2" x14ac:dyDescent="0.25">
      <c r="B87" s="111" t="s">
        <v>82</v>
      </c>
      <c r="C87" s="112">
        <v>15</v>
      </c>
      <c r="D87" s="255">
        <v>617</v>
      </c>
      <c r="E87" s="255">
        <f t="shared" si="34"/>
        <v>4438</v>
      </c>
      <c r="F87" s="255">
        <v>4319</v>
      </c>
      <c r="G87" s="255">
        <v>119</v>
      </c>
      <c r="H87" s="255">
        <v>2184</v>
      </c>
      <c r="I87" s="255">
        <f t="shared" si="35"/>
        <v>50.567260940032412</v>
      </c>
      <c r="J87" s="255">
        <v>903</v>
      </c>
      <c r="K87" s="275">
        <v>180</v>
      </c>
    </row>
    <row r="88" spans="2:11" s="48" customFormat="1" ht="19.149999999999999" hidden="1" customHeight="1" outlineLevel="2" x14ac:dyDescent="0.25">
      <c r="B88" s="111" t="s">
        <v>82</v>
      </c>
      <c r="C88" s="112">
        <v>16</v>
      </c>
      <c r="D88" s="255">
        <v>559</v>
      </c>
      <c r="E88" s="255">
        <f t="shared" si="34"/>
        <v>4025</v>
      </c>
      <c r="F88" s="255">
        <v>3913</v>
      </c>
      <c r="G88" s="255">
        <v>112</v>
      </c>
      <c r="H88" s="255">
        <v>1869</v>
      </c>
      <c r="I88" s="255">
        <f t="shared" si="35"/>
        <v>47.763864042933811</v>
      </c>
      <c r="J88" s="255">
        <v>485</v>
      </c>
      <c r="K88" s="275">
        <v>331</v>
      </c>
    </row>
    <row r="89" spans="2:11" s="48" customFormat="1" ht="19.149999999999999" hidden="1" customHeight="1" outlineLevel="2" x14ac:dyDescent="0.25">
      <c r="B89" s="111" t="s">
        <v>82</v>
      </c>
      <c r="C89" s="112">
        <v>17</v>
      </c>
      <c r="D89" s="255">
        <v>515</v>
      </c>
      <c r="E89" s="255">
        <f t="shared" si="34"/>
        <v>3696</v>
      </c>
      <c r="F89" s="255">
        <v>3605</v>
      </c>
      <c r="G89" s="255">
        <v>91</v>
      </c>
      <c r="H89" s="255">
        <v>462</v>
      </c>
      <c r="I89" s="255">
        <f t="shared" si="35"/>
        <v>12.815533980582524</v>
      </c>
      <c r="J89" s="255">
        <v>439</v>
      </c>
      <c r="K89" s="275" t="s">
        <v>113</v>
      </c>
    </row>
    <row r="90" spans="2:11" s="48" customFormat="1" ht="19.149999999999999" hidden="1" customHeight="1" outlineLevel="2" x14ac:dyDescent="0.25">
      <c r="B90" s="111" t="s">
        <v>82</v>
      </c>
      <c r="C90" s="112">
        <v>18</v>
      </c>
      <c r="D90" s="255">
        <v>561</v>
      </c>
      <c r="E90" s="255">
        <f t="shared" si="34"/>
        <v>4011</v>
      </c>
      <c r="F90" s="255">
        <v>3927</v>
      </c>
      <c r="G90" s="255">
        <v>84</v>
      </c>
      <c r="H90" s="255">
        <v>1800</v>
      </c>
      <c r="I90" s="255">
        <f t="shared" si="35"/>
        <v>45.836516424751714</v>
      </c>
      <c r="J90" s="255">
        <v>177</v>
      </c>
      <c r="K90" s="275">
        <v>347</v>
      </c>
    </row>
    <row r="91" spans="2:11" s="48" customFormat="1" ht="19.149999999999999" hidden="1" customHeight="1" outlineLevel="2" x14ac:dyDescent="0.25">
      <c r="B91" s="111" t="s">
        <v>82</v>
      </c>
      <c r="C91" s="112">
        <v>19</v>
      </c>
      <c r="D91" s="255">
        <v>513</v>
      </c>
      <c r="E91" s="255">
        <f t="shared" si="34"/>
        <v>3682</v>
      </c>
      <c r="F91" s="255">
        <v>3591</v>
      </c>
      <c r="G91" s="255">
        <v>91</v>
      </c>
      <c r="H91" s="255">
        <v>1323</v>
      </c>
      <c r="I91" s="255">
        <f t="shared" si="35"/>
        <v>36.84210526315789</v>
      </c>
      <c r="J91" s="255">
        <v>698</v>
      </c>
      <c r="K91" s="275">
        <v>205</v>
      </c>
    </row>
    <row r="92" spans="2:11" s="48" customFormat="1" ht="19.149999999999999" hidden="1" customHeight="1" outlineLevel="2" x14ac:dyDescent="0.25">
      <c r="B92" s="111" t="s">
        <v>82</v>
      </c>
      <c r="C92" s="112">
        <v>20</v>
      </c>
      <c r="D92" s="255">
        <v>473</v>
      </c>
      <c r="E92" s="255">
        <f t="shared" si="34"/>
        <v>3381</v>
      </c>
      <c r="F92" s="255">
        <v>3311</v>
      </c>
      <c r="G92" s="255">
        <v>70</v>
      </c>
      <c r="H92" s="255">
        <v>1316</v>
      </c>
      <c r="I92" s="255">
        <f t="shared" si="35"/>
        <v>39.746300211416489</v>
      </c>
      <c r="J92" s="255">
        <v>110</v>
      </c>
      <c r="K92" s="275">
        <v>155</v>
      </c>
    </row>
    <row r="93" spans="2:11" s="48" customFormat="1" ht="19.149999999999999" hidden="1" customHeight="1" outlineLevel="2" x14ac:dyDescent="0.25">
      <c r="B93" s="111" t="s">
        <v>82</v>
      </c>
      <c r="C93" s="112">
        <v>21</v>
      </c>
      <c r="D93" s="255">
        <v>483</v>
      </c>
      <c r="E93" s="255">
        <f t="shared" si="34"/>
        <v>3458</v>
      </c>
      <c r="F93" s="255">
        <v>3381</v>
      </c>
      <c r="G93" s="255">
        <v>77</v>
      </c>
      <c r="H93" s="255">
        <v>896</v>
      </c>
      <c r="I93" s="255">
        <f t="shared" si="35"/>
        <v>26.501035196687372</v>
      </c>
      <c r="J93" s="255">
        <v>450</v>
      </c>
      <c r="K93" s="275">
        <v>71</v>
      </c>
    </row>
    <row r="94" spans="2:11" s="48" customFormat="1" ht="19.149999999999999" hidden="1" customHeight="1" outlineLevel="2" x14ac:dyDescent="0.25">
      <c r="B94" s="111" t="s">
        <v>82</v>
      </c>
      <c r="C94" s="112">
        <v>22</v>
      </c>
      <c r="D94" s="255">
        <v>443</v>
      </c>
      <c r="E94" s="255">
        <f t="shared" si="34"/>
        <v>3199</v>
      </c>
      <c r="F94" s="255">
        <v>3101</v>
      </c>
      <c r="G94" s="255">
        <v>98</v>
      </c>
      <c r="H94" s="255">
        <v>2765</v>
      </c>
      <c r="I94" s="255">
        <f t="shared" si="35"/>
        <v>89.164785553047395</v>
      </c>
      <c r="J94" s="255">
        <v>600</v>
      </c>
      <c r="K94" s="275">
        <v>443</v>
      </c>
    </row>
    <row r="95" spans="2:11" s="48" customFormat="1" ht="19.149999999999999" hidden="1" customHeight="1" outlineLevel="2" x14ac:dyDescent="0.25">
      <c r="B95" s="111" t="s">
        <v>82</v>
      </c>
      <c r="C95" s="112">
        <v>23</v>
      </c>
      <c r="D95" s="255">
        <v>602</v>
      </c>
      <c r="E95" s="255">
        <f t="shared" si="34"/>
        <v>4312</v>
      </c>
      <c r="F95" s="255">
        <v>4214</v>
      </c>
      <c r="G95" s="255">
        <v>98</v>
      </c>
      <c r="H95" s="255">
        <v>0</v>
      </c>
      <c r="I95" s="255">
        <f t="shared" si="35"/>
        <v>0</v>
      </c>
      <c r="J95" s="255">
        <v>818</v>
      </c>
      <c r="K95" s="275">
        <v>265</v>
      </c>
    </row>
    <row r="96" spans="2:11" s="48" customFormat="1" ht="19.149999999999999" hidden="1" customHeight="1" outlineLevel="2" x14ac:dyDescent="0.25">
      <c r="B96" s="111" t="s">
        <v>82</v>
      </c>
      <c r="C96" s="112">
        <v>24</v>
      </c>
      <c r="D96" s="255">
        <v>575</v>
      </c>
      <c r="E96" s="255">
        <f t="shared" si="34"/>
        <v>4116</v>
      </c>
      <c r="F96" s="255">
        <v>4025</v>
      </c>
      <c r="G96" s="255">
        <v>91</v>
      </c>
      <c r="H96" s="255">
        <v>1831</v>
      </c>
      <c r="I96" s="255">
        <f t="shared" si="35"/>
        <v>45.490683229813669</v>
      </c>
      <c r="J96" s="255">
        <v>1103</v>
      </c>
      <c r="K96" s="275">
        <v>561</v>
      </c>
    </row>
    <row r="97" spans="2:11" s="48" customFormat="1" ht="19.149999999999999" hidden="1" customHeight="1" outlineLevel="2" x14ac:dyDescent="0.25">
      <c r="B97" s="111" t="s">
        <v>82</v>
      </c>
      <c r="C97" s="112" t="s">
        <v>14</v>
      </c>
      <c r="D97" s="242"/>
      <c r="E97" s="255">
        <f t="shared" si="34"/>
        <v>42</v>
      </c>
      <c r="F97" s="242"/>
      <c r="G97" s="242">
        <v>42</v>
      </c>
      <c r="H97" s="242">
        <v>30</v>
      </c>
      <c r="I97" s="242"/>
      <c r="J97" s="242">
        <v>25</v>
      </c>
      <c r="K97" s="246">
        <v>25</v>
      </c>
    </row>
    <row r="98" spans="2:11" s="48" customFormat="1" ht="19.149999999999999" customHeight="1" outlineLevel="1" collapsed="1" x14ac:dyDescent="0.25">
      <c r="B98" s="113" t="s">
        <v>82</v>
      </c>
      <c r="C98" s="150"/>
      <c r="D98" s="242">
        <f>SUM(D73:D97)</f>
        <v>12976</v>
      </c>
      <c r="E98" s="242">
        <f t="shared" ref="E98:G98" si="36">SUM(E73:E97)</f>
        <v>93093</v>
      </c>
      <c r="F98" s="242">
        <f t="shared" si="36"/>
        <v>90832</v>
      </c>
      <c r="G98" s="242">
        <f t="shared" si="36"/>
        <v>2261</v>
      </c>
      <c r="H98" s="242">
        <f t="shared" ref="H98" si="37">SUM(H73:H97)</f>
        <v>31802</v>
      </c>
      <c r="I98" s="242">
        <f>H98/F98*100</f>
        <v>35.011890082790202</v>
      </c>
      <c r="J98" s="242">
        <f t="shared" ref="J98:K98" si="38">SUM(J73:J97)</f>
        <v>14768</v>
      </c>
      <c r="K98" s="246">
        <f t="shared" si="38"/>
        <v>7399</v>
      </c>
    </row>
    <row r="99" spans="2:11" s="48" customFormat="1" ht="19.149999999999999" hidden="1" customHeight="1" outlineLevel="2" x14ac:dyDescent="0.25">
      <c r="B99" s="111" t="s">
        <v>83</v>
      </c>
      <c r="C99" s="112">
        <v>1</v>
      </c>
      <c r="D99" s="255">
        <v>657</v>
      </c>
      <c r="E99" s="255">
        <f>F99+G99</f>
        <v>4788</v>
      </c>
      <c r="F99" s="255">
        <v>4599</v>
      </c>
      <c r="G99" s="255">
        <v>189</v>
      </c>
      <c r="H99" s="255">
        <v>798</v>
      </c>
      <c r="I99" s="255">
        <f>H99/F99*100</f>
        <v>17.351598173515981</v>
      </c>
      <c r="J99" s="255">
        <v>560</v>
      </c>
      <c r="K99" s="275">
        <v>470</v>
      </c>
    </row>
    <row r="100" spans="2:11" s="48" customFormat="1" ht="19.149999999999999" hidden="1" customHeight="1" outlineLevel="2" x14ac:dyDescent="0.25">
      <c r="B100" s="111" t="s">
        <v>83</v>
      </c>
      <c r="C100" s="112">
        <v>2</v>
      </c>
      <c r="D100" s="255">
        <v>630</v>
      </c>
      <c r="E100" s="255">
        <f t="shared" ref="E100:E103" si="39">F100+G100</f>
        <v>4522</v>
      </c>
      <c r="F100" s="255">
        <v>4410</v>
      </c>
      <c r="G100" s="255">
        <v>112</v>
      </c>
      <c r="H100" s="255">
        <v>532</v>
      </c>
      <c r="I100" s="255">
        <f>H100/F100*100</f>
        <v>12.063492063492063</v>
      </c>
      <c r="J100" s="255">
        <v>441</v>
      </c>
      <c r="K100" s="275">
        <v>568</v>
      </c>
    </row>
    <row r="101" spans="2:11" s="48" customFormat="1" ht="19.149999999999999" hidden="1" customHeight="1" outlineLevel="2" x14ac:dyDescent="0.25">
      <c r="B101" s="111" t="s">
        <v>83</v>
      </c>
      <c r="C101" s="112">
        <v>3</v>
      </c>
      <c r="D101" s="255">
        <v>638</v>
      </c>
      <c r="E101" s="255">
        <f t="shared" si="39"/>
        <v>4571</v>
      </c>
      <c r="F101" s="255">
        <v>4466</v>
      </c>
      <c r="G101" s="255">
        <v>105</v>
      </c>
      <c r="H101" s="255">
        <v>2184</v>
      </c>
      <c r="I101" s="255">
        <f t="shared" ref="I101:I102" si="40">H101/F101*100</f>
        <v>48.902821316614421</v>
      </c>
      <c r="J101" s="255">
        <v>555</v>
      </c>
      <c r="K101" s="275">
        <v>220</v>
      </c>
    </row>
    <row r="102" spans="2:11" s="48" customFormat="1" ht="19.149999999999999" hidden="1" customHeight="1" outlineLevel="2" x14ac:dyDescent="0.25">
      <c r="B102" s="111" t="s">
        <v>83</v>
      </c>
      <c r="C102" s="112">
        <v>4</v>
      </c>
      <c r="D102" s="255">
        <v>554</v>
      </c>
      <c r="E102" s="255">
        <f t="shared" si="39"/>
        <v>3948</v>
      </c>
      <c r="F102" s="255">
        <v>3878</v>
      </c>
      <c r="G102" s="255">
        <v>70</v>
      </c>
      <c r="H102" s="255">
        <v>1663</v>
      </c>
      <c r="I102" s="255">
        <f t="shared" si="40"/>
        <v>42.882929345023207</v>
      </c>
      <c r="J102" s="255">
        <v>328</v>
      </c>
      <c r="K102" s="275">
        <v>402</v>
      </c>
    </row>
    <row r="103" spans="2:11" s="48" customFormat="1" ht="19.149999999999999" hidden="1" customHeight="1" outlineLevel="2" x14ac:dyDescent="0.25">
      <c r="B103" s="111" t="s">
        <v>83</v>
      </c>
      <c r="C103" s="112" t="s">
        <v>14</v>
      </c>
      <c r="D103" s="242"/>
      <c r="E103" s="255">
        <f t="shared" si="39"/>
        <v>14</v>
      </c>
      <c r="F103" s="242"/>
      <c r="G103" s="242">
        <v>14</v>
      </c>
      <c r="H103" s="242">
        <v>14</v>
      </c>
      <c r="I103" s="242"/>
      <c r="J103" s="242"/>
      <c r="K103" s="246"/>
    </row>
    <row r="104" spans="2:11" s="48" customFormat="1" ht="19.149999999999999" customHeight="1" outlineLevel="1" collapsed="1" x14ac:dyDescent="0.25">
      <c r="B104" s="113" t="s">
        <v>83</v>
      </c>
      <c r="C104" s="150"/>
      <c r="D104" s="242">
        <f>SUM(D99:D103)</f>
        <v>2479</v>
      </c>
      <c r="E104" s="242">
        <f t="shared" ref="E104:G104" si="41">SUM(E99:E103)</f>
        <v>17843</v>
      </c>
      <c r="F104" s="242">
        <f t="shared" si="41"/>
        <v>17353</v>
      </c>
      <c r="G104" s="242">
        <f t="shared" si="41"/>
        <v>490</v>
      </c>
      <c r="H104" s="242">
        <f t="shared" ref="H104" si="42">SUM(H99:H103)</f>
        <v>5191</v>
      </c>
      <c r="I104" s="242">
        <f>H104/F104*100</f>
        <v>29.914135884285137</v>
      </c>
      <c r="J104" s="242">
        <f t="shared" ref="J104:K104" si="43">SUM(J99:J103)</f>
        <v>1884</v>
      </c>
      <c r="K104" s="246">
        <f t="shared" si="43"/>
        <v>1660</v>
      </c>
    </row>
    <row r="105" spans="2:11" s="48" customFormat="1" ht="19.149999999999999" hidden="1" customHeight="1" outlineLevel="2" x14ac:dyDescent="0.25">
      <c r="B105" s="111" t="s">
        <v>84</v>
      </c>
      <c r="C105" s="112">
        <v>1</v>
      </c>
      <c r="D105" s="255">
        <v>463</v>
      </c>
      <c r="E105" s="255">
        <f>F105+G105</f>
        <v>3311</v>
      </c>
      <c r="F105" s="255">
        <v>3241</v>
      </c>
      <c r="G105" s="255">
        <v>70</v>
      </c>
      <c r="H105" s="255">
        <v>2234</v>
      </c>
      <c r="I105" s="255">
        <f>H105/F105*100</f>
        <v>68.929342795433513</v>
      </c>
      <c r="J105" s="255">
        <v>530</v>
      </c>
      <c r="K105" s="275">
        <v>207</v>
      </c>
    </row>
    <row r="106" spans="2:11" s="48" customFormat="1" ht="19.149999999999999" hidden="1" customHeight="1" outlineLevel="2" x14ac:dyDescent="0.25">
      <c r="B106" s="111" t="s">
        <v>84</v>
      </c>
      <c r="C106" s="112">
        <v>2</v>
      </c>
      <c r="D106" s="255">
        <v>512</v>
      </c>
      <c r="E106" s="255">
        <f t="shared" ref="E106:E120" si="44">F106+G106</f>
        <v>3668</v>
      </c>
      <c r="F106" s="255">
        <v>3584</v>
      </c>
      <c r="G106" s="255">
        <v>84</v>
      </c>
      <c r="H106" s="255">
        <v>2037</v>
      </c>
      <c r="I106" s="255">
        <f>H106/F106*100</f>
        <v>56.8359375</v>
      </c>
      <c r="J106" s="255">
        <v>200</v>
      </c>
      <c r="K106" s="275">
        <v>110</v>
      </c>
    </row>
    <row r="107" spans="2:11" s="48" customFormat="1" ht="19.149999999999999" hidden="1" customHeight="1" outlineLevel="2" x14ac:dyDescent="0.25">
      <c r="B107" s="111" t="s">
        <v>84</v>
      </c>
      <c r="C107" s="112">
        <v>3</v>
      </c>
      <c r="D107" s="255">
        <v>456</v>
      </c>
      <c r="E107" s="255">
        <f t="shared" si="44"/>
        <v>3269</v>
      </c>
      <c r="F107" s="255">
        <v>3192</v>
      </c>
      <c r="G107" s="255">
        <v>77</v>
      </c>
      <c r="H107" s="255">
        <v>1042</v>
      </c>
      <c r="I107" s="255">
        <f t="shared" ref="I107:I119" si="45">H107/F107*100</f>
        <v>32.644110275689222</v>
      </c>
      <c r="J107" s="255">
        <v>230</v>
      </c>
      <c r="K107" s="275">
        <v>400</v>
      </c>
    </row>
    <row r="108" spans="2:11" s="48" customFormat="1" ht="19.149999999999999" hidden="1" customHeight="1" outlineLevel="2" x14ac:dyDescent="0.25">
      <c r="B108" s="111" t="s">
        <v>84</v>
      </c>
      <c r="C108" s="112">
        <v>4</v>
      </c>
      <c r="D108" s="255">
        <v>470</v>
      </c>
      <c r="E108" s="255">
        <f t="shared" si="44"/>
        <v>3346</v>
      </c>
      <c r="F108" s="255">
        <v>3290</v>
      </c>
      <c r="G108" s="255">
        <v>56</v>
      </c>
      <c r="H108" s="255">
        <v>539</v>
      </c>
      <c r="I108" s="255">
        <f t="shared" si="45"/>
        <v>16.382978723404253</v>
      </c>
      <c r="J108" s="255">
        <v>366</v>
      </c>
      <c r="K108" s="275">
        <v>137</v>
      </c>
    </row>
    <row r="109" spans="2:11" s="48" customFormat="1" ht="19.149999999999999" hidden="1" customHeight="1" outlineLevel="2" x14ac:dyDescent="0.25">
      <c r="B109" s="111" t="s">
        <v>84</v>
      </c>
      <c r="C109" s="112">
        <v>5</v>
      </c>
      <c r="D109" s="255">
        <v>483</v>
      </c>
      <c r="E109" s="255">
        <f t="shared" si="44"/>
        <v>3451</v>
      </c>
      <c r="F109" s="255">
        <v>3381</v>
      </c>
      <c r="G109" s="255">
        <v>70</v>
      </c>
      <c r="H109" s="255">
        <v>298</v>
      </c>
      <c r="I109" s="255">
        <f t="shared" si="45"/>
        <v>8.8139603667553974</v>
      </c>
      <c r="J109" s="255">
        <v>484</v>
      </c>
      <c r="K109" s="275">
        <v>376</v>
      </c>
    </row>
    <row r="110" spans="2:11" s="48" customFormat="1" ht="19.149999999999999" hidden="1" customHeight="1" outlineLevel="2" x14ac:dyDescent="0.25">
      <c r="B110" s="111" t="s">
        <v>84</v>
      </c>
      <c r="C110" s="112">
        <v>6</v>
      </c>
      <c r="D110" s="255">
        <v>478</v>
      </c>
      <c r="E110" s="255">
        <f t="shared" si="44"/>
        <v>3416</v>
      </c>
      <c r="F110" s="255">
        <v>3346</v>
      </c>
      <c r="G110" s="255">
        <v>70</v>
      </c>
      <c r="H110" s="255">
        <v>553</v>
      </c>
      <c r="I110" s="255">
        <f t="shared" si="45"/>
        <v>16.527196652719663</v>
      </c>
      <c r="J110" s="255">
        <v>581</v>
      </c>
      <c r="K110" s="275">
        <v>166</v>
      </c>
    </row>
    <row r="111" spans="2:11" s="48" customFormat="1" ht="19.149999999999999" hidden="1" customHeight="1" outlineLevel="2" x14ac:dyDescent="0.25">
      <c r="B111" s="111" t="s">
        <v>84</v>
      </c>
      <c r="C111" s="112">
        <v>7</v>
      </c>
      <c r="D111" s="255">
        <v>529</v>
      </c>
      <c r="E111" s="255">
        <f t="shared" si="44"/>
        <v>3780</v>
      </c>
      <c r="F111" s="255">
        <v>3703</v>
      </c>
      <c r="G111" s="255">
        <v>77</v>
      </c>
      <c r="H111" s="255">
        <v>2135</v>
      </c>
      <c r="I111" s="255">
        <f t="shared" si="45"/>
        <v>57.655954631379956</v>
      </c>
      <c r="J111" s="255">
        <v>430</v>
      </c>
      <c r="K111" s="275">
        <v>113</v>
      </c>
    </row>
    <row r="112" spans="2:11" s="48" customFormat="1" ht="19.149999999999999" hidden="1" customHeight="1" outlineLevel="2" x14ac:dyDescent="0.25">
      <c r="B112" s="111" t="s">
        <v>84</v>
      </c>
      <c r="C112" s="112">
        <v>8</v>
      </c>
      <c r="D112" s="255">
        <v>537</v>
      </c>
      <c r="E112" s="255">
        <f t="shared" si="44"/>
        <v>3850</v>
      </c>
      <c r="F112" s="255">
        <v>3759</v>
      </c>
      <c r="G112" s="255">
        <v>91</v>
      </c>
      <c r="H112" s="255">
        <v>1757</v>
      </c>
      <c r="I112" s="255">
        <f t="shared" si="45"/>
        <v>46.741154562383613</v>
      </c>
      <c r="J112" s="255">
        <v>35</v>
      </c>
      <c r="K112" s="275">
        <v>204</v>
      </c>
    </row>
    <row r="113" spans="2:11" s="48" customFormat="1" ht="19.149999999999999" hidden="1" customHeight="1" outlineLevel="2" x14ac:dyDescent="0.25">
      <c r="B113" s="111" t="s">
        <v>84</v>
      </c>
      <c r="C113" s="112">
        <v>9</v>
      </c>
      <c r="D113" s="255">
        <v>453</v>
      </c>
      <c r="E113" s="255">
        <f t="shared" si="44"/>
        <v>3241</v>
      </c>
      <c r="F113" s="255">
        <v>3171</v>
      </c>
      <c r="G113" s="255">
        <v>70</v>
      </c>
      <c r="H113" s="255">
        <v>644</v>
      </c>
      <c r="I113" s="255">
        <f t="shared" si="45"/>
        <v>20.309050772626932</v>
      </c>
      <c r="J113" s="255">
        <v>468</v>
      </c>
      <c r="K113" s="275">
        <v>100</v>
      </c>
    </row>
    <row r="114" spans="2:11" s="48" customFormat="1" ht="19.149999999999999" hidden="1" customHeight="1" outlineLevel="2" x14ac:dyDescent="0.25">
      <c r="B114" s="111" t="s">
        <v>84</v>
      </c>
      <c r="C114" s="112">
        <v>10</v>
      </c>
      <c r="D114" s="255">
        <v>568</v>
      </c>
      <c r="E114" s="255">
        <f t="shared" si="44"/>
        <v>4102</v>
      </c>
      <c r="F114" s="255">
        <v>3976</v>
      </c>
      <c r="G114" s="255">
        <v>126</v>
      </c>
      <c r="H114" s="255">
        <v>749</v>
      </c>
      <c r="I114" s="255">
        <f t="shared" si="45"/>
        <v>18.838028169014084</v>
      </c>
      <c r="J114" s="255">
        <v>710</v>
      </c>
      <c r="K114" s="275">
        <v>344</v>
      </c>
    </row>
    <row r="115" spans="2:11" s="48" customFormat="1" ht="19.149999999999999" hidden="1" customHeight="1" outlineLevel="2" x14ac:dyDescent="0.25">
      <c r="B115" s="111" t="s">
        <v>84</v>
      </c>
      <c r="C115" s="112">
        <v>11</v>
      </c>
      <c r="D115" s="255">
        <v>419</v>
      </c>
      <c r="E115" s="255">
        <f t="shared" si="44"/>
        <v>2989</v>
      </c>
      <c r="F115" s="255">
        <v>2933</v>
      </c>
      <c r="G115" s="255">
        <v>56</v>
      </c>
      <c r="H115" s="255">
        <v>1246</v>
      </c>
      <c r="I115" s="255">
        <f t="shared" si="45"/>
        <v>42.482100238663485</v>
      </c>
      <c r="J115" s="255">
        <v>320</v>
      </c>
      <c r="K115" s="275">
        <v>74</v>
      </c>
    </row>
    <row r="116" spans="2:11" s="48" customFormat="1" ht="19.149999999999999" hidden="1" customHeight="1" outlineLevel="2" x14ac:dyDescent="0.25">
      <c r="B116" s="111" t="s">
        <v>84</v>
      </c>
      <c r="C116" s="112">
        <v>12</v>
      </c>
      <c r="D116" s="255">
        <v>540</v>
      </c>
      <c r="E116" s="255">
        <f t="shared" si="44"/>
        <v>3850</v>
      </c>
      <c r="F116" s="255">
        <v>3780</v>
      </c>
      <c r="G116" s="255">
        <v>70</v>
      </c>
      <c r="H116" s="255">
        <v>63</v>
      </c>
      <c r="I116" s="255">
        <f t="shared" si="45"/>
        <v>1.6666666666666667</v>
      </c>
      <c r="J116" s="255">
        <v>250</v>
      </c>
      <c r="K116" s="275">
        <v>175</v>
      </c>
    </row>
    <row r="117" spans="2:11" s="48" customFormat="1" ht="19.149999999999999" hidden="1" customHeight="1" outlineLevel="2" x14ac:dyDescent="0.25">
      <c r="B117" s="111" t="s">
        <v>84</v>
      </c>
      <c r="C117" s="112">
        <v>13</v>
      </c>
      <c r="D117" s="255">
        <v>548</v>
      </c>
      <c r="E117" s="255">
        <f t="shared" si="44"/>
        <v>3920</v>
      </c>
      <c r="F117" s="255">
        <v>3836</v>
      </c>
      <c r="G117" s="255">
        <v>84</v>
      </c>
      <c r="H117" s="255">
        <v>1340</v>
      </c>
      <c r="I117" s="255">
        <f t="shared" si="45"/>
        <v>34.932221063607926</v>
      </c>
      <c r="J117" s="255">
        <v>620</v>
      </c>
      <c r="K117" s="275">
        <v>208</v>
      </c>
    </row>
    <row r="118" spans="2:11" s="48" customFormat="1" ht="19.149999999999999" hidden="1" customHeight="1" outlineLevel="2" x14ac:dyDescent="0.25">
      <c r="B118" s="111" t="s">
        <v>84</v>
      </c>
      <c r="C118" s="112">
        <v>14</v>
      </c>
      <c r="D118" s="255">
        <v>557</v>
      </c>
      <c r="E118" s="255">
        <f t="shared" si="44"/>
        <v>3983</v>
      </c>
      <c r="F118" s="255">
        <v>3899</v>
      </c>
      <c r="G118" s="255">
        <v>84</v>
      </c>
      <c r="H118" s="255">
        <v>532</v>
      </c>
      <c r="I118" s="255">
        <f t="shared" si="45"/>
        <v>13.644524236983843</v>
      </c>
      <c r="J118" s="255">
        <v>1012</v>
      </c>
      <c r="K118" s="275">
        <v>102</v>
      </c>
    </row>
    <row r="119" spans="2:11" s="48" customFormat="1" ht="19.149999999999999" hidden="1" customHeight="1" outlineLevel="2" x14ac:dyDescent="0.25">
      <c r="B119" s="111" t="s">
        <v>84</v>
      </c>
      <c r="C119" s="112">
        <v>15</v>
      </c>
      <c r="D119" s="255">
        <v>450</v>
      </c>
      <c r="E119" s="255">
        <f t="shared" si="44"/>
        <v>3227</v>
      </c>
      <c r="F119" s="255">
        <v>3150</v>
      </c>
      <c r="G119" s="255">
        <v>77</v>
      </c>
      <c r="H119" s="255">
        <v>392</v>
      </c>
      <c r="I119" s="255">
        <f t="shared" si="45"/>
        <v>12.444444444444445</v>
      </c>
      <c r="J119" s="255">
        <v>450</v>
      </c>
      <c r="K119" s="275">
        <v>150</v>
      </c>
    </row>
    <row r="120" spans="2:11" s="48" customFormat="1" ht="19.149999999999999" hidden="1" customHeight="1" outlineLevel="2" x14ac:dyDescent="0.25">
      <c r="B120" s="111" t="s">
        <v>84</v>
      </c>
      <c r="C120" s="112" t="s">
        <v>14</v>
      </c>
      <c r="D120" s="242"/>
      <c r="E120" s="255">
        <f t="shared" si="44"/>
        <v>42</v>
      </c>
      <c r="F120" s="242"/>
      <c r="G120" s="242">
        <v>42</v>
      </c>
      <c r="H120" s="242">
        <v>42</v>
      </c>
      <c r="I120" s="242"/>
      <c r="J120" s="242">
        <v>16</v>
      </c>
      <c r="K120" s="246">
        <v>16</v>
      </c>
    </row>
    <row r="121" spans="2:11" s="48" customFormat="1" ht="19.149999999999999" customHeight="1" outlineLevel="1" collapsed="1" x14ac:dyDescent="0.25">
      <c r="B121" s="113" t="s">
        <v>84</v>
      </c>
      <c r="C121" s="150"/>
      <c r="D121" s="242">
        <f>SUM(D105:D120)</f>
        <v>7463</v>
      </c>
      <c r="E121" s="242">
        <f t="shared" ref="E121:G121" si="46">SUM(E105:E120)</f>
        <v>53445</v>
      </c>
      <c r="F121" s="242">
        <f t="shared" si="46"/>
        <v>52241</v>
      </c>
      <c r="G121" s="242">
        <f t="shared" si="46"/>
        <v>1204</v>
      </c>
      <c r="H121" s="242">
        <f t="shared" ref="H121" si="47">SUM(H105:H120)</f>
        <v>15603</v>
      </c>
      <c r="I121" s="242">
        <f>H121/F121*100</f>
        <v>29.867345571485998</v>
      </c>
      <c r="J121" s="242">
        <f t="shared" ref="J121:K121" si="48">SUM(J105:J120)</f>
        <v>6702</v>
      </c>
      <c r="K121" s="246">
        <f t="shared" si="48"/>
        <v>2882</v>
      </c>
    </row>
    <row r="122" spans="2:11" s="48" customFormat="1" ht="19.149999999999999" hidden="1" customHeight="1" outlineLevel="2" x14ac:dyDescent="0.25">
      <c r="B122" s="111" t="s">
        <v>85</v>
      </c>
      <c r="C122" s="112">
        <v>1</v>
      </c>
      <c r="D122" s="255">
        <v>646</v>
      </c>
      <c r="E122" s="255">
        <f>F122+G122</f>
        <v>4648</v>
      </c>
      <c r="F122" s="255">
        <v>4522</v>
      </c>
      <c r="G122" s="255">
        <v>126</v>
      </c>
      <c r="H122" s="255">
        <v>1810</v>
      </c>
      <c r="I122" s="255">
        <f>H122/F122*100</f>
        <v>40.026536930561697</v>
      </c>
      <c r="J122" s="255">
        <v>100</v>
      </c>
      <c r="K122" s="275">
        <v>70</v>
      </c>
    </row>
    <row r="123" spans="2:11" s="48" customFormat="1" ht="19.149999999999999" hidden="1" customHeight="1" outlineLevel="2" x14ac:dyDescent="0.25">
      <c r="B123" s="111" t="s">
        <v>85</v>
      </c>
      <c r="C123" s="112">
        <v>2</v>
      </c>
      <c r="D123" s="255">
        <v>559</v>
      </c>
      <c r="E123" s="255">
        <f t="shared" ref="E123:E131" si="49">F123+G123</f>
        <v>4018</v>
      </c>
      <c r="F123" s="255">
        <v>3913</v>
      </c>
      <c r="G123" s="255">
        <v>105</v>
      </c>
      <c r="H123" s="255">
        <v>300</v>
      </c>
      <c r="I123" s="255">
        <f>H123/F123*100</f>
        <v>7.6667518527983649</v>
      </c>
      <c r="J123" s="255">
        <v>80</v>
      </c>
      <c r="K123" s="275">
        <v>10</v>
      </c>
    </row>
    <row r="124" spans="2:11" s="48" customFormat="1" ht="19.149999999999999" hidden="1" customHeight="1" outlineLevel="2" x14ac:dyDescent="0.25">
      <c r="B124" s="111" t="s">
        <v>85</v>
      </c>
      <c r="C124" s="112">
        <v>3</v>
      </c>
      <c r="D124" s="255">
        <v>652</v>
      </c>
      <c r="E124" s="255">
        <f t="shared" si="49"/>
        <v>4655</v>
      </c>
      <c r="F124" s="255">
        <v>4564</v>
      </c>
      <c r="G124" s="255">
        <v>91</v>
      </c>
      <c r="H124" s="255">
        <v>100</v>
      </c>
      <c r="I124" s="255">
        <f t="shared" ref="I124:I130" si="50">H124/F124*100</f>
        <v>2.1910604732690624</v>
      </c>
      <c r="J124" s="255">
        <v>102</v>
      </c>
      <c r="K124" s="275">
        <v>0</v>
      </c>
    </row>
    <row r="125" spans="2:11" s="48" customFormat="1" ht="19.149999999999999" hidden="1" customHeight="1" outlineLevel="2" x14ac:dyDescent="0.25">
      <c r="B125" s="111" t="s">
        <v>85</v>
      </c>
      <c r="C125" s="112">
        <v>4</v>
      </c>
      <c r="D125" s="255">
        <v>534</v>
      </c>
      <c r="E125" s="255">
        <f t="shared" si="49"/>
        <v>3815</v>
      </c>
      <c r="F125" s="255">
        <v>3738</v>
      </c>
      <c r="G125" s="255">
        <v>77</v>
      </c>
      <c r="H125" s="255">
        <v>500</v>
      </c>
      <c r="I125" s="255">
        <f t="shared" si="50"/>
        <v>13.376136971642591</v>
      </c>
      <c r="J125" s="255">
        <v>837</v>
      </c>
      <c r="K125" s="275">
        <v>260</v>
      </c>
    </row>
    <row r="126" spans="2:11" s="48" customFormat="1" ht="19.149999999999999" hidden="1" customHeight="1" outlineLevel="2" x14ac:dyDescent="0.25">
      <c r="B126" s="111" t="s">
        <v>85</v>
      </c>
      <c r="C126" s="112">
        <v>5</v>
      </c>
      <c r="D126" s="255">
        <v>525</v>
      </c>
      <c r="E126" s="255">
        <f t="shared" si="49"/>
        <v>3745</v>
      </c>
      <c r="F126" s="255">
        <v>3675</v>
      </c>
      <c r="G126" s="255">
        <v>70</v>
      </c>
      <c r="H126" s="255">
        <v>150</v>
      </c>
      <c r="I126" s="255">
        <f t="shared" si="50"/>
        <v>4.0816326530612246</v>
      </c>
      <c r="J126" s="255">
        <v>220</v>
      </c>
      <c r="K126" s="275">
        <v>150</v>
      </c>
    </row>
    <row r="127" spans="2:11" s="48" customFormat="1" ht="19.149999999999999" hidden="1" customHeight="1" outlineLevel="2" x14ac:dyDescent="0.25">
      <c r="B127" s="111" t="s">
        <v>85</v>
      </c>
      <c r="C127" s="112">
        <v>6</v>
      </c>
      <c r="D127" s="255">
        <v>570</v>
      </c>
      <c r="E127" s="255">
        <f t="shared" si="49"/>
        <v>4102</v>
      </c>
      <c r="F127" s="255">
        <v>3990</v>
      </c>
      <c r="G127" s="255">
        <v>112</v>
      </c>
      <c r="H127" s="255">
        <v>1617</v>
      </c>
      <c r="I127" s="255">
        <f t="shared" si="50"/>
        <v>40.526315789473685</v>
      </c>
      <c r="J127" s="255">
        <v>404</v>
      </c>
      <c r="K127" s="275">
        <v>52</v>
      </c>
    </row>
    <row r="128" spans="2:11" s="48" customFormat="1" ht="19.149999999999999" hidden="1" customHeight="1" outlineLevel="2" x14ac:dyDescent="0.25">
      <c r="B128" s="111" t="s">
        <v>85</v>
      </c>
      <c r="C128" s="112">
        <v>7</v>
      </c>
      <c r="D128" s="255">
        <v>476</v>
      </c>
      <c r="E128" s="255">
        <f t="shared" si="49"/>
        <v>3395</v>
      </c>
      <c r="F128" s="255">
        <v>3332</v>
      </c>
      <c r="G128" s="255">
        <v>63</v>
      </c>
      <c r="H128" s="255">
        <v>204</v>
      </c>
      <c r="I128" s="255">
        <f>H128/F128*100</f>
        <v>6.1224489795918364</v>
      </c>
      <c r="J128" s="255">
        <v>120</v>
      </c>
      <c r="K128" s="275">
        <v>13</v>
      </c>
    </row>
    <row r="129" spans="2:11" s="48" customFormat="1" ht="19.149999999999999" hidden="1" customHeight="1" outlineLevel="2" x14ac:dyDescent="0.25">
      <c r="B129" s="111" t="s">
        <v>85</v>
      </c>
      <c r="C129" s="112">
        <v>8</v>
      </c>
      <c r="D129" s="255">
        <v>521</v>
      </c>
      <c r="E129" s="255">
        <f t="shared" si="49"/>
        <v>3696</v>
      </c>
      <c r="F129" s="255">
        <v>3647</v>
      </c>
      <c r="G129" s="255">
        <v>49</v>
      </c>
      <c r="H129" s="255">
        <v>1162</v>
      </c>
      <c r="I129" s="255">
        <f t="shared" si="50"/>
        <v>31.861804222648754</v>
      </c>
      <c r="J129" s="255">
        <v>361</v>
      </c>
      <c r="K129" s="275">
        <v>55</v>
      </c>
    </row>
    <row r="130" spans="2:11" s="48" customFormat="1" ht="19.149999999999999" hidden="1" customHeight="1" outlineLevel="2" x14ac:dyDescent="0.25">
      <c r="B130" s="111" t="s">
        <v>85</v>
      </c>
      <c r="C130" s="112">
        <v>9</v>
      </c>
      <c r="D130" s="255">
        <v>467</v>
      </c>
      <c r="E130" s="255">
        <f t="shared" si="49"/>
        <v>3360</v>
      </c>
      <c r="F130" s="255">
        <v>3269</v>
      </c>
      <c r="G130" s="255">
        <v>91</v>
      </c>
      <c r="H130" s="255">
        <v>872</v>
      </c>
      <c r="I130" s="255">
        <f t="shared" si="50"/>
        <v>26.674824105230961</v>
      </c>
      <c r="J130" s="255">
        <v>202</v>
      </c>
      <c r="K130" s="275">
        <v>35</v>
      </c>
    </row>
    <row r="131" spans="2:11" s="48" customFormat="1" ht="19.149999999999999" hidden="1" customHeight="1" outlineLevel="2" x14ac:dyDescent="0.25">
      <c r="B131" s="111" t="s">
        <v>85</v>
      </c>
      <c r="C131" s="112" t="s">
        <v>14</v>
      </c>
      <c r="D131" s="242"/>
      <c r="E131" s="255">
        <f t="shared" si="49"/>
        <v>42</v>
      </c>
      <c r="F131" s="242"/>
      <c r="G131" s="242">
        <v>42</v>
      </c>
      <c r="H131" s="242">
        <v>42</v>
      </c>
      <c r="I131" s="242"/>
      <c r="J131" s="242">
        <v>10</v>
      </c>
      <c r="K131" s="246">
        <v>10</v>
      </c>
    </row>
    <row r="132" spans="2:11" s="48" customFormat="1" ht="19.149999999999999" customHeight="1" outlineLevel="1" collapsed="1" x14ac:dyDescent="0.25">
      <c r="B132" s="113" t="s">
        <v>85</v>
      </c>
      <c r="C132" s="150"/>
      <c r="D132" s="242">
        <f>SUM(D122:D131)</f>
        <v>4950</v>
      </c>
      <c r="E132" s="242">
        <f t="shared" ref="E132:G132" si="51">SUM(E122:E131)</f>
        <v>35476</v>
      </c>
      <c r="F132" s="242">
        <f t="shared" si="51"/>
        <v>34650</v>
      </c>
      <c r="G132" s="242">
        <f t="shared" si="51"/>
        <v>826</v>
      </c>
      <c r="H132" s="242">
        <f t="shared" ref="H132" si="52">SUM(H122:H131)</f>
        <v>6757</v>
      </c>
      <c r="I132" s="242">
        <f>H132/F132*100</f>
        <v>19.5007215007215</v>
      </c>
      <c r="J132" s="242">
        <f t="shared" ref="J132:K132" si="53">SUM(J122:J131)</f>
        <v>2436</v>
      </c>
      <c r="K132" s="246">
        <f t="shared" si="53"/>
        <v>655</v>
      </c>
    </row>
    <row r="133" spans="2:11" s="48" customFormat="1" ht="19.149999999999999" hidden="1" customHeight="1" outlineLevel="2" x14ac:dyDescent="0.25">
      <c r="B133" s="111" t="s">
        <v>86</v>
      </c>
      <c r="C133" s="112">
        <v>1</v>
      </c>
      <c r="D133" s="255">
        <v>535</v>
      </c>
      <c r="E133" s="255">
        <f>F133+G133</f>
        <v>3836</v>
      </c>
      <c r="F133" s="255">
        <v>3745</v>
      </c>
      <c r="G133" s="255">
        <v>91</v>
      </c>
      <c r="H133" s="255">
        <v>560</v>
      </c>
      <c r="I133" s="255">
        <f>H133/F133*100</f>
        <v>14.953271028037381</v>
      </c>
      <c r="J133" s="255">
        <v>560</v>
      </c>
      <c r="K133" s="275">
        <v>40</v>
      </c>
    </row>
    <row r="134" spans="2:11" s="48" customFormat="1" ht="19.149999999999999" hidden="1" customHeight="1" outlineLevel="2" x14ac:dyDescent="0.25">
      <c r="B134" s="111" t="s">
        <v>86</v>
      </c>
      <c r="C134" s="112">
        <v>2</v>
      </c>
      <c r="D134" s="255">
        <v>599</v>
      </c>
      <c r="E134" s="255">
        <f t="shared" ref="E134:E140" si="54">F134+G134</f>
        <v>4270</v>
      </c>
      <c r="F134" s="255">
        <v>4193</v>
      </c>
      <c r="G134" s="255">
        <v>77</v>
      </c>
      <c r="H134" s="255">
        <v>749</v>
      </c>
      <c r="I134" s="255">
        <f>H134/F134*100</f>
        <v>17.863105175292155</v>
      </c>
      <c r="J134" s="255">
        <v>506</v>
      </c>
      <c r="K134" s="275">
        <v>110</v>
      </c>
    </row>
    <row r="135" spans="2:11" s="48" customFormat="1" ht="19.149999999999999" hidden="1" customHeight="1" outlineLevel="2" x14ac:dyDescent="0.25">
      <c r="B135" s="111" t="s">
        <v>86</v>
      </c>
      <c r="C135" s="112">
        <v>3</v>
      </c>
      <c r="D135" s="255">
        <v>563</v>
      </c>
      <c r="E135" s="255">
        <f t="shared" si="54"/>
        <v>4025</v>
      </c>
      <c r="F135" s="255">
        <v>3941</v>
      </c>
      <c r="G135" s="255">
        <v>84</v>
      </c>
      <c r="H135" s="255">
        <v>2570</v>
      </c>
      <c r="I135" s="255">
        <f t="shared" ref="I135:I139" si="55">H135/F135*100</f>
        <v>65.211875158589194</v>
      </c>
      <c r="J135" s="255">
        <v>870</v>
      </c>
      <c r="K135" s="275">
        <v>440</v>
      </c>
    </row>
    <row r="136" spans="2:11" s="48" customFormat="1" ht="19.149999999999999" hidden="1" customHeight="1" outlineLevel="2" x14ac:dyDescent="0.25">
      <c r="B136" s="111" t="s">
        <v>86</v>
      </c>
      <c r="C136" s="112">
        <v>4</v>
      </c>
      <c r="D136" s="255">
        <v>505</v>
      </c>
      <c r="E136" s="255">
        <f t="shared" si="54"/>
        <v>3598</v>
      </c>
      <c r="F136" s="255">
        <v>3535</v>
      </c>
      <c r="G136" s="255">
        <v>63</v>
      </c>
      <c r="H136" s="255">
        <v>150</v>
      </c>
      <c r="I136" s="255">
        <f t="shared" si="55"/>
        <v>4.2432814710042432</v>
      </c>
      <c r="J136" s="255">
        <v>132</v>
      </c>
      <c r="K136" s="275">
        <v>16</v>
      </c>
    </row>
    <row r="137" spans="2:11" s="48" customFormat="1" ht="19.149999999999999" hidden="1" customHeight="1" outlineLevel="2" x14ac:dyDescent="0.25">
      <c r="B137" s="111" t="s">
        <v>86</v>
      </c>
      <c r="C137" s="112">
        <v>5</v>
      </c>
      <c r="D137" s="255">
        <v>535</v>
      </c>
      <c r="E137" s="255">
        <f t="shared" si="54"/>
        <v>3801</v>
      </c>
      <c r="F137" s="255">
        <v>3745</v>
      </c>
      <c r="G137" s="255">
        <v>56</v>
      </c>
      <c r="H137" s="255">
        <v>1680</v>
      </c>
      <c r="I137" s="255">
        <f t="shared" si="55"/>
        <v>44.859813084112147</v>
      </c>
      <c r="J137" s="255">
        <v>403</v>
      </c>
      <c r="K137" s="275">
        <v>115</v>
      </c>
    </row>
    <row r="138" spans="2:11" s="48" customFormat="1" ht="19.149999999999999" hidden="1" customHeight="1" outlineLevel="2" x14ac:dyDescent="0.25">
      <c r="B138" s="111" t="s">
        <v>86</v>
      </c>
      <c r="C138" s="112">
        <v>6</v>
      </c>
      <c r="D138" s="255">
        <v>561</v>
      </c>
      <c r="E138" s="255">
        <f t="shared" si="54"/>
        <v>4004</v>
      </c>
      <c r="F138" s="255">
        <v>3927</v>
      </c>
      <c r="G138" s="255">
        <v>77</v>
      </c>
      <c r="H138" s="255">
        <v>1393</v>
      </c>
      <c r="I138" s="255">
        <f t="shared" si="55"/>
        <v>35.472370766488417</v>
      </c>
      <c r="J138" s="255">
        <v>332</v>
      </c>
      <c r="K138" s="275">
        <v>124</v>
      </c>
    </row>
    <row r="139" spans="2:11" s="48" customFormat="1" ht="19.149999999999999" hidden="1" customHeight="1" outlineLevel="2" x14ac:dyDescent="0.25">
      <c r="B139" s="111" t="s">
        <v>86</v>
      </c>
      <c r="C139" s="112">
        <v>7</v>
      </c>
      <c r="D139" s="255">
        <v>489</v>
      </c>
      <c r="E139" s="255">
        <f t="shared" si="54"/>
        <v>3500</v>
      </c>
      <c r="F139" s="255">
        <v>3423</v>
      </c>
      <c r="G139" s="255">
        <v>77</v>
      </c>
      <c r="H139" s="255">
        <v>1649</v>
      </c>
      <c r="I139" s="255">
        <f t="shared" si="55"/>
        <v>48.174116272275782</v>
      </c>
      <c r="J139" s="255">
        <v>372</v>
      </c>
      <c r="K139" s="275">
        <v>83</v>
      </c>
    </row>
    <row r="140" spans="2:11" s="48" customFormat="1" ht="19.149999999999999" hidden="1" customHeight="1" outlineLevel="2" x14ac:dyDescent="0.25">
      <c r="B140" s="111" t="s">
        <v>86</v>
      </c>
      <c r="C140" s="112" t="s">
        <v>14</v>
      </c>
      <c r="D140" s="242"/>
      <c r="E140" s="255">
        <f t="shared" si="54"/>
        <v>42</v>
      </c>
      <c r="F140" s="242"/>
      <c r="G140" s="242">
        <v>42</v>
      </c>
      <c r="H140" s="242">
        <v>42</v>
      </c>
      <c r="I140" s="242"/>
      <c r="J140" s="242">
        <v>8</v>
      </c>
      <c r="K140" s="246">
        <v>8</v>
      </c>
    </row>
    <row r="141" spans="2:11" s="48" customFormat="1" ht="19.149999999999999" customHeight="1" outlineLevel="1" collapsed="1" x14ac:dyDescent="0.25">
      <c r="B141" s="113" t="s">
        <v>86</v>
      </c>
      <c r="C141" s="150"/>
      <c r="D141" s="242">
        <f>SUM(D133:D140)</f>
        <v>3787</v>
      </c>
      <c r="E141" s="242">
        <f t="shared" ref="E141:G141" si="56">SUM(E133:E140)</f>
        <v>27076</v>
      </c>
      <c r="F141" s="242">
        <f t="shared" si="56"/>
        <v>26509</v>
      </c>
      <c r="G141" s="242">
        <f t="shared" si="56"/>
        <v>567</v>
      </c>
      <c r="H141" s="242">
        <f t="shared" ref="H141" si="57">SUM(H133:H140)</f>
        <v>8793</v>
      </c>
      <c r="I141" s="242">
        <f>H141/F141*100</f>
        <v>33.169866837677766</v>
      </c>
      <c r="J141" s="242">
        <f t="shared" ref="J141:K141" si="58">SUM(J133:J140)</f>
        <v>3183</v>
      </c>
      <c r="K141" s="246">
        <f t="shared" si="58"/>
        <v>936</v>
      </c>
    </row>
    <row r="142" spans="2:11" s="48" customFormat="1" ht="19.149999999999999" hidden="1" customHeight="1" outlineLevel="2" x14ac:dyDescent="0.25">
      <c r="B142" s="111" t="s">
        <v>87</v>
      </c>
      <c r="C142" s="112">
        <v>1</v>
      </c>
      <c r="D142" s="255">
        <v>487</v>
      </c>
      <c r="E142" s="255">
        <f>F142+G142</f>
        <v>3563</v>
      </c>
      <c r="F142" s="255">
        <v>3409</v>
      </c>
      <c r="G142" s="255">
        <v>154</v>
      </c>
      <c r="H142" s="255">
        <v>323</v>
      </c>
      <c r="I142" s="255">
        <f>H142/F142*100</f>
        <v>9.4749193311821642</v>
      </c>
      <c r="J142" s="255">
        <v>403</v>
      </c>
      <c r="K142" s="275">
        <v>210</v>
      </c>
    </row>
    <row r="143" spans="2:11" s="48" customFormat="1" ht="19.149999999999999" hidden="1" customHeight="1" outlineLevel="2" x14ac:dyDescent="0.25">
      <c r="B143" s="111" t="s">
        <v>87</v>
      </c>
      <c r="C143" s="112">
        <v>2</v>
      </c>
      <c r="D143" s="255">
        <v>452</v>
      </c>
      <c r="E143" s="255">
        <f t="shared" ref="E143:E162" si="59">F143+G143</f>
        <v>3241</v>
      </c>
      <c r="F143" s="255">
        <v>3164</v>
      </c>
      <c r="G143" s="255">
        <v>77</v>
      </c>
      <c r="H143" s="255">
        <v>973</v>
      </c>
      <c r="I143" s="255">
        <f>H143/F143*100</f>
        <v>30.752212389380528</v>
      </c>
      <c r="J143" s="255">
        <v>557</v>
      </c>
      <c r="K143" s="275">
        <v>227</v>
      </c>
    </row>
    <row r="144" spans="2:11" s="48" customFormat="1" ht="19.149999999999999" hidden="1" customHeight="1" outlineLevel="2" x14ac:dyDescent="0.25">
      <c r="B144" s="111" t="s">
        <v>87</v>
      </c>
      <c r="C144" s="112">
        <v>3</v>
      </c>
      <c r="D144" s="255">
        <v>556</v>
      </c>
      <c r="E144" s="255">
        <f t="shared" si="59"/>
        <v>3997</v>
      </c>
      <c r="F144" s="255">
        <v>3892</v>
      </c>
      <c r="G144" s="255">
        <v>105</v>
      </c>
      <c r="H144" s="255">
        <v>1057</v>
      </c>
      <c r="I144" s="255">
        <f t="shared" ref="I144:I161" si="60">H144/F144*100</f>
        <v>27.158273381294961</v>
      </c>
      <c r="J144" s="255">
        <v>605</v>
      </c>
      <c r="K144" s="275">
        <v>435</v>
      </c>
    </row>
    <row r="145" spans="2:11" s="48" customFormat="1" ht="19.149999999999999" hidden="1" customHeight="1" outlineLevel="2" x14ac:dyDescent="0.25">
      <c r="B145" s="111" t="s">
        <v>87</v>
      </c>
      <c r="C145" s="112">
        <v>4</v>
      </c>
      <c r="D145" s="255">
        <v>449</v>
      </c>
      <c r="E145" s="255">
        <f t="shared" si="59"/>
        <v>3199</v>
      </c>
      <c r="F145" s="255">
        <v>3143</v>
      </c>
      <c r="G145" s="255">
        <v>56</v>
      </c>
      <c r="H145" s="255">
        <v>2044</v>
      </c>
      <c r="I145" s="255">
        <f t="shared" si="60"/>
        <v>65.033407572383069</v>
      </c>
      <c r="J145" s="255">
        <v>163</v>
      </c>
      <c r="K145" s="275">
        <v>46</v>
      </c>
    </row>
    <row r="146" spans="2:11" s="48" customFormat="1" ht="19.149999999999999" hidden="1" customHeight="1" outlineLevel="2" x14ac:dyDescent="0.25">
      <c r="B146" s="111" t="s">
        <v>87</v>
      </c>
      <c r="C146" s="112">
        <v>5</v>
      </c>
      <c r="D146" s="255">
        <v>474</v>
      </c>
      <c r="E146" s="255">
        <f t="shared" si="59"/>
        <v>3388</v>
      </c>
      <c r="F146" s="255">
        <v>3318</v>
      </c>
      <c r="G146" s="255">
        <v>70</v>
      </c>
      <c r="H146" s="255">
        <v>1176</v>
      </c>
      <c r="I146" s="255">
        <f t="shared" si="60"/>
        <v>35.443037974683541</v>
      </c>
      <c r="J146" s="255">
        <v>410</v>
      </c>
      <c r="K146" s="275">
        <v>220</v>
      </c>
    </row>
    <row r="147" spans="2:11" s="48" customFormat="1" ht="19.149999999999999" hidden="1" customHeight="1" outlineLevel="2" x14ac:dyDescent="0.25">
      <c r="B147" s="111" t="s">
        <v>87</v>
      </c>
      <c r="C147" s="112">
        <v>6</v>
      </c>
      <c r="D147" s="255">
        <v>503</v>
      </c>
      <c r="E147" s="255">
        <f t="shared" si="59"/>
        <v>3598</v>
      </c>
      <c r="F147" s="255">
        <v>3521</v>
      </c>
      <c r="G147" s="255">
        <v>77</v>
      </c>
      <c r="H147" s="255">
        <v>2016</v>
      </c>
      <c r="I147" s="255">
        <f t="shared" si="60"/>
        <v>57.256461232604373</v>
      </c>
      <c r="J147" s="255">
        <v>476</v>
      </c>
      <c r="K147" s="275">
        <v>505</v>
      </c>
    </row>
    <row r="148" spans="2:11" s="48" customFormat="1" ht="19.149999999999999" hidden="1" customHeight="1" outlineLevel="2" x14ac:dyDescent="0.25">
      <c r="B148" s="111" t="s">
        <v>87</v>
      </c>
      <c r="C148" s="112">
        <v>7</v>
      </c>
      <c r="D148" s="255">
        <v>379</v>
      </c>
      <c r="E148" s="255">
        <f t="shared" si="59"/>
        <v>2709</v>
      </c>
      <c r="F148" s="255">
        <v>2653</v>
      </c>
      <c r="G148" s="255">
        <v>56</v>
      </c>
      <c r="H148" s="255">
        <v>1152</v>
      </c>
      <c r="I148" s="255">
        <f t="shared" si="60"/>
        <v>43.422540520165846</v>
      </c>
      <c r="J148" s="255">
        <v>0</v>
      </c>
      <c r="K148" s="275">
        <v>0</v>
      </c>
    </row>
    <row r="149" spans="2:11" s="48" customFormat="1" ht="19.149999999999999" hidden="1" customHeight="1" outlineLevel="2" x14ac:dyDescent="0.25">
      <c r="B149" s="111" t="s">
        <v>87</v>
      </c>
      <c r="C149" s="112">
        <v>8</v>
      </c>
      <c r="D149" s="255">
        <v>606</v>
      </c>
      <c r="E149" s="255">
        <f t="shared" si="59"/>
        <v>4361</v>
      </c>
      <c r="F149" s="255">
        <v>4242</v>
      </c>
      <c r="G149" s="255">
        <v>119</v>
      </c>
      <c r="H149" s="255">
        <v>2197</v>
      </c>
      <c r="I149" s="255">
        <f t="shared" si="60"/>
        <v>51.791607732201797</v>
      </c>
      <c r="J149" s="255">
        <v>169</v>
      </c>
      <c r="K149" s="275">
        <v>136</v>
      </c>
    </row>
    <row r="150" spans="2:11" s="48" customFormat="1" ht="19.149999999999999" hidden="1" customHeight="1" outlineLevel="2" x14ac:dyDescent="0.25">
      <c r="B150" s="111" t="s">
        <v>87</v>
      </c>
      <c r="C150" s="112">
        <v>9</v>
      </c>
      <c r="D150" s="255">
        <v>501</v>
      </c>
      <c r="E150" s="255">
        <f t="shared" si="59"/>
        <v>3605</v>
      </c>
      <c r="F150" s="255">
        <v>3507</v>
      </c>
      <c r="G150" s="255">
        <v>98</v>
      </c>
      <c r="H150" s="255">
        <v>1995</v>
      </c>
      <c r="I150" s="255">
        <f t="shared" si="60"/>
        <v>56.886227544910184</v>
      </c>
      <c r="J150" s="255">
        <v>500</v>
      </c>
      <c r="K150" s="275">
        <v>211</v>
      </c>
    </row>
    <row r="151" spans="2:11" s="48" customFormat="1" ht="19.149999999999999" hidden="1" customHeight="1" outlineLevel="2" x14ac:dyDescent="0.25">
      <c r="B151" s="111" t="s">
        <v>87</v>
      </c>
      <c r="C151" s="112">
        <v>10</v>
      </c>
      <c r="D151" s="255">
        <v>455</v>
      </c>
      <c r="E151" s="255">
        <f t="shared" si="59"/>
        <v>3255</v>
      </c>
      <c r="F151" s="255">
        <v>3185</v>
      </c>
      <c r="G151" s="255">
        <v>70</v>
      </c>
      <c r="H151" s="255">
        <v>1995</v>
      </c>
      <c r="I151" s="255">
        <f t="shared" si="60"/>
        <v>62.637362637362635</v>
      </c>
      <c r="J151" s="255">
        <v>555</v>
      </c>
      <c r="K151" s="275">
        <v>199</v>
      </c>
    </row>
    <row r="152" spans="2:11" s="48" customFormat="1" ht="19.149999999999999" hidden="1" customHeight="1" outlineLevel="2" x14ac:dyDescent="0.25">
      <c r="B152" s="111" t="s">
        <v>87</v>
      </c>
      <c r="C152" s="112">
        <v>11</v>
      </c>
      <c r="D152" s="255">
        <v>536</v>
      </c>
      <c r="E152" s="255">
        <f t="shared" si="59"/>
        <v>3836</v>
      </c>
      <c r="F152" s="255">
        <v>3752</v>
      </c>
      <c r="G152" s="255">
        <v>84</v>
      </c>
      <c r="H152" s="255">
        <v>903</v>
      </c>
      <c r="I152" s="255">
        <f t="shared" si="60"/>
        <v>24.067164179104477</v>
      </c>
      <c r="J152" s="255">
        <v>595</v>
      </c>
      <c r="K152" s="275">
        <v>245</v>
      </c>
    </row>
    <row r="153" spans="2:11" s="48" customFormat="1" ht="19.149999999999999" hidden="1" customHeight="1" outlineLevel="2" x14ac:dyDescent="0.25">
      <c r="B153" s="111" t="s">
        <v>87</v>
      </c>
      <c r="C153" s="112">
        <v>12</v>
      </c>
      <c r="D153" s="255">
        <v>518</v>
      </c>
      <c r="E153" s="255">
        <f t="shared" si="59"/>
        <v>3710</v>
      </c>
      <c r="F153" s="255">
        <v>3626</v>
      </c>
      <c r="G153" s="255">
        <v>84</v>
      </c>
      <c r="H153" s="255">
        <v>77</v>
      </c>
      <c r="I153" s="255">
        <f t="shared" si="60"/>
        <v>2.1235521235521233</v>
      </c>
      <c r="J153" s="255">
        <v>999</v>
      </c>
      <c r="K153" s="275">
        <v>418</v>
      </c>
    </row>
    <row r="154" spans="2:11" s="48" customFormat="1" ht="19.149999999999999" hidden="1" customHeight="1" outlineLevel="2" x14ac:dyDescent="0.25">
      <c r="B154" s="111" t="s">
        <v>87</v>
      </c>
      <c r="C154" s="112">
        <v>13</v>
      </c>
      <c r="D154" s="255">
        <v>450</v>
      </c>
      <c r="E154" s="255">
        <f t="shared" si="59"/>
        <v>3241</v>
      </c>
      <c r="F154" s="255">
        <v>3150</v>
      </c>
      <c r="G154" s="255">
        <v>91</v>
      </c>
      <c r="H154" s="255">
        <v>1414</v>
      </c>
      <c r="I154" s="255">
        <f t="shared" si="60"/>
        <v>44.888888888888886</v>
      </c>
      <c r="J154" s="255">
        <v>351</v>
      </c>
      <c r="K154" s="275">
        <v>183</v>
      </c>
    </row>
    <row r="155" spans="2:11" s="48" customFormat="1" ht="19.149999999999999" hidden="1" customHeight="1" outlineLevel="2" x14ac:dyDescent="0.25">
      <c r="B155" s="111" t="s">
        <v>87</v>
      </c>
      <c r="C155" s="112">
        <v>14</v>
      </c>
      <c r="D155" s="255">
        <v>539</v>
      </c>
      <c r="E155" s="255">
        <f t="shared" si="59"/>
        <v>3857</v>
      </c>
      <c r="F155" s="255">
        <v>3773</v>
      </c>
      <c r="G155" s="255">
        <v>84</v>
      </c>
      <c r="H155" s="255">
        <v>860</v>
      </c>
      <c r="I155" s="255">
        <f t="shared" si="60"/>
        <v>22.79353299761463</v>
      </c>
      <c r="J155" s="255">
        <v>0</v>
      </c>
      <c r="K155" s="275">
        <v>5</v>
      </c>
    </row>
    <row r="156" spans="2:11" s="48" customFormat="1" ht="19.149999999999999" hidden="1" customHeight="1" outlineLevel="2" x14ac:dyDescent="0.25">
      <c r="B156" s="111" t="s">
        <v>87</v>
      </c>
      <c r="C156" s="112">
        <v>15</v>
      </c>
      <c r="D156" s="255">
        <v>528</v>
      </c>
      <c r="E156" s="255">
        <f t="shared" si="59"/>
        <v>3794</v>
      </c>
      <c r="F156" s="255">
        <v>3696</v>
      </c>
      <c r="G156" s="255">
        <v>98</v>
      </c>
      <c r="H156" s="255">
        <v>2331</v>
      </c>
      <c r="I156" s="255">
        <f t="shared" si="60"/>
        <v>63.06818181818182</v>
      </c>
      <c r="J156" s="255">
        <v>604</v>
      </c>
      <c r="K156" s="275">
        <v>96</v>
      </c>
    </row>
    <row r="157" spans="2:11" s="48" customFormat="1" ht="19.149999999999999" hidden="1" customHeight="1" outlineLevel="2" x14ac:dyDescent="0.25">
      <c r="B157" s="111" t="s">
        <v>87</v>
      </c>
      <c r="C157" s="112">
        <v>16</v>
      </c>
      <c r="D157" s="255">
        <v>459</v>
      </c>
      <c r="E157" s="255">
        <f t="shared" si="59"/>
        <v>3290</v>
      </c>
      <c r="F157" s="255">
        <v>3213</v>
      </c>
      <c r="G157" s="255">
        <v>77</v>
      </c>
      <c r="H157" s="255">
        <v>169</v>
      </c>
      <c r="I157" s="255">
        <f t="shared" si="60"/>
        <v>5.2598817304699663</v>
      </c>
      <c r="J157" s="255">
        <v>665</v>
      </c>
      <c r="K157" s="275">
        <v>159</v>
      </c>
    </row>
    <row r="158" spans="2:11" s="48" customFormat="1" ht="19.149999999999999" hidden="1" customHeight="1" outlineLevel="2" x14ac:dyDescent="0.25">
      <c r="B158" s="111" t="s">
        <v>87</v>
      </c>
      <c r="C158" s="112">
        <v>17</v>
      </c>
      <c r="D158" s="255">
        <v>443</v>
      </c>
      <c r="E158" s="255">
        <f t="shared" si="59"/>
        <v>3164</v>
      </c>
      <c r="F158" s="255">
        <v>3101</v>
      </c>
      <c r="G158" s="255">
        <v>63</v>
      </c>
      <c r="H158" s="255">
        <f>240*7</f>
        <v>1680</v>
      </c>
      <c r="I158" s="255">
        <f t="shared" si="60"/>
        <v>54.176072234762984</v>
      </c>
      <c r="J158" s="255">
        <v>423</v>
      </c>
      <c r="K158" s="275">
        <v>321</v>
      </c>
    </row>
    <row r="159" spans="2:11" s="48" customFormat="1" ht="19.149999999999999" hidden="1" customHeight="1" outlineLevel="2" x14ac:dyDescent="0.25">
      <c r="B159" s="111" t="s">
        <v>87</v>
      </c>
      <c r="C159" s="112">
        <v>18</v>
      </c>
      <c r="D159" s="255">
        <v>517</v>
      </c>
      <c r="E159" s="255">
        <f t="shared" si="59"/>
        <v>3717</v>
      </c>
      <c r="F159" s="255">
        <v>3619</v>
      </c>
      <c r="G159" s="255">
        <v>98</v>
      </c>
      <c r="H159" s="255">
        <v>4731</v>
      </c>
      <c r="I159" s="255">
        <f t="shared" si="60"/>
        <v>130.72672008842221</v>
      </c>
      <c r="J159" s="255">
        <v>696</v>
      </c>
      <c r="K159" s="275">
        <v>691</v>
      </c>
    </row>
    <row r="160" spans="2:11" s="48" customFormat="1" ht="19.149999999999999" hidden="1" customHeight="1" outlineLevel="2" x14ac:dyDescent="0.25">
      <c r="B160" s="111" t="s">
        <v>87</v>
      </c>
      <c r="C160" s="112">
        <v>19</v>
      </c>
      <c r="D160" s="255">
        <v>535</v>
      </c>
      <c r="E160" s="255">
        <f t="shared" si="59"/>
        <v>3843</v>
      </c>
      <c r="F160" s="255">
        <v>3745</v>
      </c>
      <c r="G160" s="255">
        <v>98</v>
      </c>
      <c r="H160" s="255">
        <v>1127</v>
      </c>
      <c r="I160" s="255">
        <f t="shared" si="60"/>
        <v>30.093457943925234</v>
      </c>
      <c r="J160" s="255">
        <v>773</v>
      </c>
      <c r="K160" s="275">
        <v>600</v>
      </c>
    </row>
    <row r="161" spans="2:11" s="48" customFormat="1" ht="19.149999999999999" hidden="1" customHeight="1" outlineLevel="2" x14ac:dyDescent="0.25">
      <c r="B161" s="111" t="s">
        <v>87</v>
      </c>
      <c r="C161" s="112">
        <v>20</v>
      </c>
      <c r="D161" s="255">
        <v>421</v>
      </c>
      <c r="E161" s="255">
        <f t="shared" si="59"/>
        <v>3010</v>
      </c>
      <c r="F161" s="255">
        <v>2947</v>
      </c>
      <c r="G161" s="255">
        <v>63</v>
      </c>
      <c r="H161" s="255">
        <v>441</v>
      </c>
      <c r="I161" s="255">
        <f t="shared" si="60"/>
        <v>14.964370546318289</v>
      </c>
      <c r="J161" s="255">
        <v>478</v>
      </c>
      <c r="K161" s="275">
        <v>215</v>
      </c>
    </row>
    <row r="162" spans="2:11" s="48" customFormat="1" ht="19.149999999999999" hidden="1" customHeight="1" outlineLevel="2" x14ac:dyDescent="0.25">
      <c r="B162" s="111" t="s">
        <v>87</v>
      </c>
      <c r="C162" s="112" t="s">
        <v>14</v>
      </c>
      <c r="D162" s="242"/>
      <c r="E162" s="255">
        <f t="shared" si="59"/>
        <v>42</v>
      </c>
      <c r="F162" s="242"/>
      <c r="G162" s="242">
        <v>42</v>
      </c>
      <c r="H162" s="242">
        <v>42</v>
      </c>
      <c r="I162" s="242"/>
      <c r="J162" s="242"/>
      <c r="K162" s="246"/>
    </row>
    <row r="163" spans="2:11" s="48" customFormat="1" ht="19.149999999999999" customHeight="1" outlineLevel="1" collapsed="1" x14ac:dyDescent="0.25">
      <c r="B163" s="113" t="s">
        <v>87</v>
      </c>
      <c r="C163" s="150"/>
      <c r="D163" s="242">
        <f>SUM(D142:D162)</f>
        <v>9808</v>
      </c>
      <c r="E163" s="242">
        <f t="shared" ref="E163:G163" si="61">SUM(E142:E162)</f>
        <v>70420</v>
      </c>
      <c r="F163" s="242">
        <f t="shared" si="61"/>
        <v>68656</v>
      </c>
      <c r="G163" s="242">
        <f t="shared" si="61"/>
        <v>1764</v>
      </c>
      <c r="H163" s="242">
        <f t="shared" ref="H163" si="62">SUM(H142:H162)</f>
        <v>28703</v>
      </c>
      <c r="I163" s="242">
        <f>H163/F163*100</f>
        <v>41.806979725005824</v>
      </c>
      <c r="J163" s="242">
        <f t="shared" ref="J163:K163" si="63">SUM(J142:J162)</f>
        <v>9422</v>
      </c>
      <c r="K163" s="246">
        <f t="shared" si="63"/>
        <v>5122</v>
      </c>
    </row>
    <row r="164" spans="2:11" s="48" customFormat="1" ht="19.149999999999999" hidden="1" customHeight="1" outlineLevel="2" x14ac:dyDescent="0.25">
      <c r="B164" s="111" t="s">
        <v>88</v>
      </c>
      <c r="C164" s="112">
        <v>1</v>
      </c>
      <c r="D164" s="255">
        <v>553</v>
      </c>
      <c r="E164" s="255">
        <f>F164+G164</f>
        <v>3948</v>
      </c>
      <c r="F164" s="255">
        <v>3871</v>
      </c>
      <c r="G164" s="255">
        <v>77</v>
      </c>
      <c r="H164" s="255">
        <v>1008</v>
      </c>
      <c r="I164" s="255">
        <f>H164/F164*100</f>
        <v>26.039783001808321</v>
      </c>
      <c r="J164" s="255">
        <v>520</v>
      </c>
      <c r="K164" s="275">
        <v>36</v>
      </c>
    </row>
    <row r="165" spans="2:11" s="48" customFormat="1" ht="19.149999999999999" hidden="1" customHeight="1" outlineLevel="2" x14ac:dyDescent="0.25">
      <c r="B165" s="111" t="s">
        <v>88</v>
      </c>
      <c r="C165" s="112">
        <v>2</v>
      </c>
      <c r="D165" s="255">
        <v>418</v>
      </c>
      <c r="E165" s="255">
        <f t="shared" ref="E165:E205" si="64">F165+G165</f>
        <v>2982</v>
      </c>
      <c r="F165" s="255">
        <v>2926</v>
      </c>
      <c r="G165" s="255">
        <v>56</v>
      </c>
      <c r="H165" s="255">
        <v>56</v>
      </c>
      <c r="I165" s="255">
        <f>H165/F165*100</f>
        <v>1.9138755980861244</v>
      </c>
      <c r="J165" s="255">
        <v>480</v>
      </c>
      <c r="K165" s="275">
        <v>62</v>
      </c>
    </row>
    <row r="166" spans="2:11" s="48" customFormat="1" ht="19.149999999999999" hidden="1" customHeight="1" outlineLevel="2" x14ac:dyDescent="0.25">
      <c r="B166" s="111" t="s">
        <v>88</v>
      </c>
      <c r="C166" s="112">
        <v>3</v>
      </c>
      <c r="D166" s="255">
        <v>527</v>
      </c>
      <c r="E166" s="255">
        <f t="shared" si="64"/>
        <v>3766</v>
      </c>
      <c r="F166" s="255">
        <v>3689</v>
      </c>
      <c r="G166" s="255">
        <v>77</v>
      </c>
      <c r="H166" s="255">
        <v>1533</v>
      </c>
      <c r="I166" s="255">
        <f t="shared" ref="I166:I204" si="65">H166/F166*100</f>
        <v>41.555977229601524</v>
      </c>
      <c r="J166" s="255">
        <v>232</v>
      </c>
      <c r="K166" s="275">
        <v>79</v>
      </c>
    </row>
    <row r="167" spans="2:11" s="48" customFormat="1" ht="19.149999999999999" hidden="1" customHeight="1" outlineLevel="2" x14ac:dyDescent="0.25">
      <c r="B167" s="111" t="s">
        <v>88</v>
      </c>
      <c r="C167" s="112">
        <v>4</v>
      </c>
      <c r="D167" s="255">
        <v>443</v>
      </c>
      <c r="E167" s="255">
        <f t="shared" si="64"/>
        <v>3164</v>
      </c>
      <c r="F167" s="255">
        <v>3101</v>
      </c>
      <c r="G167" s="255">
        <v>63</v>
      </c>
      <c r="H167" s="255">
        <v>1295</v>
      </c>
      <c r="I167" s="255">
        <f t="shared" si="65"/>
        <v>41.760722347629795</v>
      </c>
      <c r="J167" s="255">
        <v>220</v>
      </c>
      <c r="K167" s="275">
        <v>18</v>
      </c>
    </row>
    <row r="168" spans="2:11" s="48" customFormat="1" ht="19.149999999999999" hidden="1" customHeight="1" outlineLevel="2" x14ac:dyDescent="0.25">
      <c r="B168" s="111" t="s">
        <v>88</v>
      </c>
      <c r="C168" s="112">
        <v>5</v>
      </c>
      <c r="D168" s="255">
        <v>444</v>
      </c>
      <c r="E168" s="255">
        <f t="shared" si="64"/>
        <v>3178</v>
      </c>
      <c r="F168" s="255">
        <v>3108</v>
      </c>
      <c r="G168" s="255">
        <v>70</v>
      </c>
      <c r="H168" s="255">
        <v>938</v>
      </c>
      <c r="I168" s="255">
        <f t="shared" si="65"/>
        <v>30.180180180180184</v>
      </c>
      <c r="J168" s="255">
        <v>200</v>
      </c>
      <c r="K168" s="275">
        <v>85</v>
      </c>
    </row>
    <row r="169" spans="2:11" s="48" customFormat="1" ht="19.149999999999999" hidden="1" customHeight="1" outlineLevel="2" x14ac:dyDescent="0.25">
      <c r="B169" s="111" t="s">
        <v>88</v>
      </c>
      <c r="C169" s="112">
        <v>6</v>
      </c>
      <c r="D169" s="255">
        <v>460</v>
      </c>
      <c r="E169" s="255">
        <f t="shared" si="64"/>
        <v>3283</v>
      </c>
      <c r="F169" s="255">
        <v>3220</v>
      </c>
      <c r="G169" s="255">
        <v>63</v>
      </c>
      <c r="H169" s="255">
        <v>0</v>
      </c>
      <c r="I169" s="255">
        <f t="shared" si="65"/>
        <v>0</v>
      </c>
      <c r="J169" s="255">
        <v>0</v>
      </c>
      <c r="K169" s="275">
        <v>60</v>
      </c>
    </row>
    <row r="170" spans="2:11" s="48" customFormat="1" ht="19.149999999999999" hidden="1" customHeight="1" outlineLevel="2" x14ac:dyDescent="0.25">
      <c r="B170" s="111" t="s">
        <v>88</v>
      </c>
      <c r="C170" s="112">
        <v>7</v>
      </c>
      <c r="D170" s="255">
        <v>498</v>
      </c>
      <c r="E170" s="255">
        <f t="shared" si="64"/>
        <v>3556</v>
      </c>
      <c r="F170" s="255">
        <v>3486</v>
      </c>
      <c r="G170" s="255">
        <v>70</v>
      </c>
      <c r="H170" s="255">
        <v>1079</v>
      </c>
      <c r="I170" s="255">
        <f t="shared" si="65"/>
        <v>30.952380952380953</v>
      </c>
      <c r="J170" s="255">
        <v>157</v>
      </c>
      <c r="K170" s="275">
        <v>97</v>
      </c>
    </row>
    <row r="171" spans="2:11" s="48" customFormat="1" ht="19.149999999999999" hidden="1" customHeight="1" outlineLevel="2" x14ac:dyDescent="0.25">
      <c r="B171" s="111" t="s">
        <v>88</v>
      </c>
      <c r="C171" s="112">
        <v>8</v>
      </c>
      <c r="D171" s="255">
        <v>399</v>
      </c>
      <c r="E171" s="255">
        <f t="shared" si="64"/>
        <v>2842</v>
      </c>
      <c r="F171" s="255">
        <v>2793</v>
      </c>
      <c r="G171" s="255">
        <v>49</v>
      </c>
      <c r="H171" s="255">
        <v>371</v>
      </c>
      <c r="I171" s="255">
        <f t="shared" si="65"/>
        <v>13.283208020050125</v>
      </c>
      <c r="J171" s="255">
        <v>540</v>
      </c>
      <c r="K171" s="275">
        <v>111</v>
      </c>
    </row>
    <row r="172" spans="2:11" s="48" customFormat="1" ht="19.149999999999999" hidden="1" customHeight="1" outlineLevel="2" x14ac:dyDescent="0.25">
      <c r="B172" s="111" t="s">
        <v>88</v>
      </c>
      <c r="C172" s="112">
        <v>9</v>
      </c>
      <c r="D172" s="255">
        <v>479</v>
      </c>
      <c r="E172" s="255">
        <f t="shared" si="64"/>
        <v>3409</v>
      </c>
      <c r="F172" s="255">
        <v>3353</v>
      </c>
      <c r="G172" s="255">
        <v>56</v>
      </c>
      <c r="H172" s="255">
        <v>668</v>
      </c>
      <c r="I172" s="255">
        <f t="shared" si="65"/>
        <v>19.922457500745601</v>
      </c>
      <c r="J172" s="255">
        <v>445</v>
      </c>
      <c r="K172" s="275">
        <v>0</v>
      </c>
    </row>
    <row r="173" spans="2:11" s="48" customFormat="1" ht="19.149999999999999" hidden="1" customHeight="1" outlineLevel="2" x14ac:dyDescent="0.25">
      <c r="B173" s="111" t="s">
        <v>88</v>
      </c>
      <c r="C173" s="112">
        <v>10</v>
      </c>
      <c r="D173" s="255">
        <v>419</v>
      </c>
      <c r="E173" s="255">
        <f t="shared" si="64"/>
        <v>2989</v>
      </c>
      <c r="F173" s="255">
        <v>2933</v>
      </c>
      <c r="G173" s="255">
        <v>56</v>
      </c>
      <c r="H173" s="255">
        <v>1377</v>
      </c>
      <c r="I173" s="255">
        <f t="shared" si="65"/>
        <v>46.948516876917836</v>
      </c>
      <c r="J173" s="255">
        <v>614</v>
      </c>
      <c r="K173" s="275">
        <v>75</v>
      </c>
    </row>
    <row r="174" spans="2:11" s="48" customFormat="1" ht="19.149999999999999" hidden="1" customHeight="1" outlineLevel="2" x14ac:dyDescent="0.25">
      <c r="B174" s="111" t="s">
        <v>88</v>
      </c>
      <c r="C174" s="112">
        <v>11</v>
      </c>
      <c r="D174" s="255">
        <v>445</v>
      </c>
      <c r="E174" s="255">
        <f t="shared" si="64"/>
        <v>3171</v>
      </c>
      <c r="F174" s="255">
        <v>3115</v>
      </c>
      <c r="G174" s="255">
        <v>56</v>
      </c>
      <c r="H174" s="255">
        <v>364</v>
      </c>
      <c r="I174" s="255">
        <f t="shared" si="65"/>
        <v>11.685393258426966</v>
      </c>
      <c r="J174" s="255">
        <v>400</v>
      </c>
      <c r="K174" s="275">
        <v>102</v>
      </c>
    </row>
    <row r="175" spans="2:11" s="48" customFormat="1" ht="19.149999999999999" hidden="1" customHeight="1" outlineLevel="2" x14ac:dyDescent="0.25">
      <c r="B175" s="111" t="s">
        <v>88</v>
      </c>
      <c r="C175" s="112">
        <v>12</v>
      </c>
      <c r="D175" s="255">
        <v>431</v>
      </c>
      <c r="E175" s="255">
        <f t="shared" si="64"/>
        <v>3080</v>
      </c>
      <c r="F175" s="255">
        <v>3017</v>
      </c>
      <c r="G175" s="255">
        <v>63</v>
      </c>
      <c r="H175" s="255">
        <v>1082</v>
      </c>
      <c r="I175" s="255">
        <f t="shared" si="65"/>
        <v>35.863440503811731</v>
      </c>
      <c r="J175" s="255">
        <v>618</v>
      </c>
      <c r="K175" s="275">
        <v>0</v>
      </c>
    </row>
    <row r="176" spans="2:11" s="48" customFormat="1" ht="19.149999999999999" hidden="1" customHeight="1" outlineLevel="2" x14ac:dyDescent="0.25">
      <c r="B176" s="111" t="s">
        <v>88</v>
      </c>
      <c r="C176" s="112">
        <v>13</v>
      </c>
      <c r="D176" s="255">
        <v>450</v>
      </c>
      <c r="E176" s="255">
        <f t="shared" si="64"/>
        <v>3220</v>
      </c>
      <c r="F176" s="255">
        <v>3150</v>
      </c>
      <c r="G176" s="255">
        <v>70</v>
      </c>
      <c r="H176" s="255">
        <v>294</v>
      </c>
      <c r="I176" s="255">
        <f t="shared" si="65"/>
        <v>9.3333333333333339</v>
      </c>
      <c r="J176" s="255">
        <v>550</v>
      </c>
      <c r="K176" s="275">
        <v>0</v>
      </c>
    </row>
    <row r="177" spans="2:11" s="48" customFormat="1" ht="19.149999999999999" hidden="1" customHeight="1" outlineLevel="2" x14ac:dyDescent="0.25">
      <c r="B177" s="111" t="s">
        <v>88</v>
      </c>
      <c r="C177" s="112">
        <v>14</v>
      </c>
      <c r="D177" s="255">
        <v>484</v>
      </c>
      <c r="E177" s="255">
        <f t="shared" si="64"/>
        <v>3451</v>
      </c>
      <c r="F177" s="255">
        <v>3388</v>
      </c>
      <c r="G177" s="255">
        <v>63</v>
      </c>
      <c r="H177" s="255">
        <v>514</v>
      </c>
      <c r="I177" s="255">
        <f t="shared" si="65"/>
        <v>15.171192443919718</v>
      </c>
      <c r="J177" s="255">
        <v>698</v>
      </c>
      <c r="K177" s="275">
        <v>145</v>
      </c>
    </row>
    <row r="178" spans="2:11" s="48" customFormat="1" ht="19.149999999999999" hidden="1" customHeight="1" outlineLevel="2" x14ac:dyDescent="0.25">
      <c r="B178" s="111" t="s">
        <v>88</v>
      </c>
      <c r="C178" s="112">
        <v>15</v>
      </c>
      <c r="D178" s="255">
        <v>465</v>
      </c>
      <c r="E178" s="255">
        <f t="shared" si="64"/>
        <v>3318</v>
      </c>
      <c r="F178" s="255">
        <v>3255</v>
      </c>
      <c r="G178" s="255">
        <v>63</v>
      </c>
      <c r="H178" s="255">
        <v>378</v>
      </c>
      <c r="I178" s="255">
        <f t="shared" si="65"/>
        <v>11.612903225806452</v>
      </c>
      <c r="J178" s="255">
        <v>458</v>
      </c>
      <c r="K178" s="275">
        <v>152</v>
      </c>
    </row>
    <row r="179" spans="2:11" s="48" customFormat="1" ht="19.149999999999999" hidden="1" customHeight="1" outlineLevel="2" x14ac:dyDescent="0.25">
      <c r="B179" s="111" t="s">
        <v>88</v>
      </c>
      <c r="C179" s="112">
        <v>16</v>
      </c>
      <c r="D179" s="255">
        <v>463</v>
      </c>
      <c r="E179" s="255">
        <f t="shared" si="64"/>
        <v>3304</v>
      </c>
      <c r="F179" s="255">
        <v>3241</v>
      </c>
      <c r="G179" s="255">
        <v>63</v>
      </c>
      <c r="H179" s="255">
        <v>100</v>
      </c>
      <c r="I179" s="255">
        <f t="shared" si="65"/>
        <v>3.0854674483184201</v>
      </c>
      <c r="J179" s="255">
        <v>300</v>
      </c>
      <c r="K179" s="275">
        <v>50</v>
      </c>
    </row>
    <row r="180" spans="2:11" s="48" customFormat="1" ht="19.149999999999999" hidden="1" customHeight="1" outlineLevel="2" x14ac:dyDescent="0.25">
      <c r="B180" s="111" t="s">
        <v>88</v>
      </c>
      <c r="C180" s="112">
        <v>17</v>
      </c>
      <c r="D180" s="255">
        <v>429</v>
      </c>
      <c r="E180" s="255">
        <f t="shared" si="64"/>
        <v>3059</v>
      </c>
      <c r="F180" s="255">
        <v>3003</v>
      </c>
      <c r="G180" s="255">
        <v>56</v>
      </c>
      <c r="H180" s="255">
        <v>896</v>
      </c>
      <c r="I180" s="255">
        <f t="shared" si="65"/>
        <v>29.836829836829835</v>
      </c>
      <c r="J180" s="255">
        <v>550</v>
      </c>
      <c r="K180" s="275">
        <v>45</v>
      </c>
    </row>
    <row r="181" spans="2:11" s="48" customFormat="1" ht="19.149999999999999" hidden="1" customHeight="1" outlineLevel="2" x14ac:dyDescent="0.25">
      <c r="B181" s="111" t="s">
        <v>88</v>
      </c>
      <c r="C181" s="112">
        <v>18</v>
      </c>
      <c r="D181" s="255">
        <v>468</v>
      </c>
      <c r="E181" s="255">
        <f t="shared" si="64"/>
        <v>3360</v>
      </c>
      <c r="F181" s="255">
        <v>3276</v>
      </c>
      <c r="G181" s="255">
        <v>84</v>
      </c>
      <c r="H181" s="255">
        <v>105</v>
      </c>
      <c r="I181" s="255">
        <f t="shared" si="65"/>
        <v>3.2051282051282048</v>
      </c>
      <c r="J181" s="255">
        <v>537</v>
      </c>
      <c r="K181" s="275">
        <v>55</v>
      </c>
    </row>
    <row r="182" spans="2:11" s="48" customFormat="1" ht="19.149999999999999" hidden="1" customHeight="1" outlineLevel="2" x14ac:dyDescent="0.25">
      <c r="B182" s="111" t="s">
        <v>88</v>
      </c>
      <c r="C182" s="112">
        <v>19</v>
      </c>
      <c r="D182" s="255">
        <v>553</v>
      </c>
      <c r="E182" s="255">
        <f t="shared" si="64"/>
        <v>3948</v>
      </c>
      <c r="F182" s="255">
        <v>3871</v>
      </c>
      <c r="G182" s="255">
        <v>77</v>
      </c>
      <c r="H182" s="255">
        <v>1900</v>
      </c>
      <c r="I182" s="255">
        <f t="shared" si="65"/>
        <v>49.082924308964095</v>
      </c>
      <c r="J182" s="255">
        <v>767</v>
      </c>
      <c r="K182" s="275">
        <v>0</v>
      </c>
    </row>
    <row r="183" spans="2:11" s="48" customFormat="1" ht="19.149999999999999" hidden="1" customHeight="1" outlineLevel="2" x14ac:dyDescent="0.25">
      <c r="B183" s="111" t="s">
        <v>88</v>
      </c>
      <c r="C183" s="112">
        <v>20</v>
      </c>
      <c r="D183" s="255">
        <v>480</v>
      </c>
      <c r="E183" s="255">
        <f t="shared" si="64"/>
        <v>3409</v>
      </c>
      <c r="F183" s="255">
        <v>3360</v>
      </c>
      <c r="G183" s="255">
        <v>49</v>
      </c>
      <c r="H183" s="255">
        <v>175</v>
      </c>
      <c r="I183" s="255">
        <f t="shared" si="65"/>
        <v>5.2083333333333339</v>
      </c>
      <c r="J183" s="255">
        <v>718</v>
      </c>
      <c r="K183" s="275">
        <v>0</v>
      </c>
    </row>
    <row r="184" spans="2:11" s="48" customFormat="1" ht="19.149999999999999" hidden="1" customHeight="1" outlineLevel="2" x14ac:dyDescent="0.25">
      <c r="B184" s="111" t="s">
        <v>88</v>
      </c>
      <c r="C184" s="112">
        <v>21</v>
      </c>
      <c r="D184" s="255">
        <v>423</v>
      </c>
      <c r="E184" s="255">
        <f t="shared" si="64"/>
        <v>3024</v>
      </c>
      <c r="F184" s="255">
        <v>2961</v>
      </c>
      <c r="G184" s="255">
        <v>63</v>
      </c>
      <c r="H184" s="255">
        <v>1950</v>
      </c>
      <c r="I184" s="255">
        <f t="shared" si="65"/>
        <v>65.856129685916926</v>
      </c>
      <c r="J184" s="255">
        <v>826</v>
      </c>
      <c r="K184" s="275">
        <v>132</v>
      </c>
    </row>
    <row r="185" spans="2:11" s="48" customFormat="1" ht="19.149999999999999" hidden="1" customHeight="1" outlineLevel="2" x14ac:dyDescent="0.25">
      <c r="B185" s="111" t="s">
        <v>88</v>
      </c>
      <c r="C185" s="112">
        <v>22</v>
      </c>
      <c r="D185" s="255">
        <v>584</v>
      </c>
      <c r="E185" s="255">
        <f t="shared" si="64"/>
        <v>4172</v>
      </c>
      <c r="F185" s="255">
        <v>4088</v>
      </c>
      <c r="G185" s="255">
        <v>84</v>
      </c>
      <c r="H185" s="255">
        <v>252</v>
      </c>
      <c r="I185" s="255">
        <f t="shared" si="65"/>
        <v>6.1643835616438354</v>
      </c>
      <c r="J185" s="255">
        <v>851</v>
      </c>
      <c r="K185" s="275">
        <v>178</v>
      </c>
    </row>
    <row r="186" spans="2:11" s="48" customFormat="1" ht="19.149999999999999" hidden="1" customHeight="1" outlineLevel="2" x14ac:dyDescent="0.25">
      <c r="B186" s="111" t="s">
        <v>88</v>
      </c>
      <c r="C186" s="112">
        <v>23</v>
      </c>
      <c r="D186" s="255">
        <v>472</v>
      </c>
      <c r="E186" s="255">
        <f t="shared" si="64"/>
        <v>3360</v>
      </c>
      <c r="F186" s="255">
        <v>3304</v>
      </c>
      <c r="G186" s="255">
        <v>56</v>
      </c>
      <c r="H186" s="255">
        <v>56</v>
      </c>
      <c r="I186" s="255">
        <f t="shared" si="65"/>
        <v>1.6949152542372881</v>
      </c>
      <c r="J186" s="255">
        <v>221</v>
      </c>
      <c r="K186" s="275">
        <v>0</v>
      </c>
    </row>
    <row r="187" spans="2:11" s="48" customFormat="1" ht="19.149999999999999" hidden="1" customHeight="1" outlineLevel="2" x14ac:dyDescent="0.25">
      <c r="B187" s="111" t="s">
        <v>88</v>
      </c>
      <c r="C187" s="112">
        <v>24</v>
      </c>
      <c r="D187" s="255">
        <v>575</v>
      </c>
      <c r="E187" s="255">
        <f t="shared" si="64"/>
        <v>4102</v>
      </c>
      <c r="F187" s="255">
        <v>4025</v>
      </c>
      <c r="G187" s="255">
        <v>77</v>
      </c>
      <c r="H187" s="255">
        <v>2015</v>
      </c>
      <c r="I187" s="255">
        <f t="shared" si="65"/>
        <v>50.062111801242239</v>
      </c>
      <c r="J187" s="255">
        <v>386</v>
      </c>
      <c r="K187" s="275">
        <v>0</v>
      </c>
    </row>
    <row r="188" spans="2:11" s="48" customFormat="1" ht="19.149999999999999" hidden="1" customHeight="1" outlineLevel="2" x14ac:dyDescent="0.25">
      <c r="B188" s="111" t="s">
        <v>88</v>
      </c>
      <c r="C188" s="112">
        <v>25</v>
      </c>
      <c r="D188" s="255">
        <v>382</v>
      </c>
      <c r="E188" s="255">
        <f t="shared" si="64"/>
        <v>2723</v>
      </c>
      <c r="F188" s="255">
        <v>2674</v>
      </c>
      <c r="G188" s="255">
        <v>49</v>
      </c>
      <c r="H188" s="255">
        <v>885</v>
      </c>
      <c r="I188" s="255">
        <f t="shared" si="65"/>
        <v>33.096484667165292</v>
      </c>
      <c r="J188" s="255">
        <v>467</v>
      </c>
      <c r="K188" s="275">
        <v>127</v>
      </c>
    </row>
    <row r="189" spans="2:11" s="48" customFormat="1" ht="19.149999999999999" hidden="1" customHeight="1" outlineLevel="2" x14ac:dyDescent="0.25">
      <c r="B189" s="111" t="s">
        <v>88</v>
      </c>
      <c r="C189" s="112">
        <v>26</v>
      </c>
      <c r="D189" s="255">
        <v>481</v>
      </c>
      <c r="E189" s="255">
        <f t="shared" si="64"/>
        <v>3416</v>
      </c>
      <c r="F189" s="255">
        <v>3367</v>
      </c>
      <c r="G189" s="255">
        <v>49</v>
      </c>
      <c r="H189" s="255">
        <v>1274</v>
      </c>
      <c r="I189" s="255">
        <f t="shared" si="65"/>
        <v>37.837837837837839</v>
      </c>
      <c r="J189" s="255">
        <v>586</v>
      </c>
      <c r="K189" s="275">
        <v>60</v>
      </c>
    </row>
    <row r="190" spans="2:11" s="48" customFormat="1" ht="19.149999999999999" hidden="1" customHeight="1" outlineLevel="2" x14ac:dyDescent="0.25">
      <c r="B190" s="111" t="s">
        <v>88</v>
      </c>
      <c r="C190" s="112">
        <v>27</v>
      </c>
      <c r="D190" s="255">
        <v>487</v>
      </c>
      <c r="E190" s="255">
        <f t="shared" si="64"/>
        <v>3472</v>
      </c>
      <c r="F190" s="255">
        <v>3409</v>
      </c>
      <c r="G190" s="255">
        <v>63</v>
      </c>
      <c r="H190" s="255">
        <v>574</v>
      </c>
      <c r="I190" s="255">
        <f t="shared" si="65"/>
        <v>16.837782340862422</v>
      </c>
      <c r="J190" s="255">
        <v>300</v>
      </c>
      <c r="K190" s="275">
        <v>256</v>
      </c>
    </row>
    <row r="191" spans="2:11" s="48" customFormat="1" ht="19.149999999999999" hidden="1" customHeight="1" outlineLevel="2" x14ac:dyDescent="0.25">
      <c r="B191" s="111" t="s">
        <v>88</v>
      </c>
      <c r="C191" s="112">
        <v>28</v>
      </c>
      <c r="D191" s="255">
        <v>488</v>
      </c>
      <c r="E191" s="255">
        <f t="shared" si="64"/>
        <v>3514</v>
      </c>
      <c r="F191" s="255">
        <v>3416</v>
      </c>
      <c r="G191" s="255">
        <v>98</v>
      </c>
      <c r="H191" s="255">
        <v>800</v>
      </c>
      <c r="I191" s="255">
        <f t="shared" si="65"/>
        <v>23.419203747072601</v>
      </c>
      <c r="J191" s="255">
        <v>297</v>
      </c>
      <c r="K191" s="275">
        <v>270</v>
      </c>
    </row>
    <row r="192" spans="2:11" s="48" customFormat="1" ht="19.149999999999999" hidden="1" customHeight="1" outlineLevel="2" x14ac:dyDescent="0.25">
      <c r="B192" s="111" t="s">
        <v>88</v>
      </c>
      <c r="C192" s="112">
        <v>29</v>
      </c>
      <c r="D192" s="255">
        <v>523</v>
      </c>
      <c r="E192" s="255">
        <f t="shared" si="64"/>
        <v>3738</v>
      </c>
      <c r="F192" s="255">
        <v>3661</v>
      </c>
      <c r="G192" s="255">
        <v>77</v>
      </c>
      <c r="H192" s="255">
        <v>77</v>
      </c>
      <c r="I192" s="255">
        <f t="shared" si="65"/>
        <v>2.1032504780114722</v>
      </c>
      <c r="J192" s="255">
        <v>696</v>
      </c>
      <c r="K192" s="275">
        <v>83</v>
      </c>
    </row>
    <row r="193" spans="2:11" s="48" customFormat="1" ht="19.149999999999999" hidden="1" customHeight="1" outlineLevel="2" x14ac:dyDescent="0.25">
      <c r="B193" s="111" t="s">
        <v>88</v>
      </c>
      <c r="C193" s="112">
        <v>30</v>
      </c>
      <c r="D193" s="255">
        <v>405</v>
      </c>
      <c r="E193" s="255">
        <f t="shared" si="64"/>
        <v>2898</v>
      </c>
      <c r="F193" s="255">
        <v>2835</v>
      </c>
      <c r="G193" s="255">
        <v>63</v>
      </c>
      <c r="H193" s="255">
        <v>133</v>
      </c>
      <c r="I193" s="255">
        <f t="shared" si="65"/>
        <v>4.6913580246913584</v>
      </c>
      <c r="J193" s="255">
        <v>340</v>
      </c>
      <c r="K193" s="275">
        <v>84</v>
      </c>
    </row>
    <row r="194" spans="2:11" s="48" customFormat="1" ht="19.149999999999999" hidden="1" customHeight="1" outlineLevel="2" x14ac:dyDescent="0.25">
      <c r="B194" s="111" t="s">
        <v>88</v>
      </c>
      <c r="C194" s="112">
        <v>31</v>
      </c>
      <c r="D194" s="255">
        <v>508</v>
      </c>
      <c r="E194" s="255">
        <f t="shared" si="64"/>
        <v>3633</v>
      </c>
      <c r="F194" s="255">
        <v>3556</v>
      </c>
      <c r="G194" s="255">
        <v>77</v>
      </c>
      <c r="H194" s="255">
        <v>77</v>
      </c>
      <c r="I194" s="255">
        <f t="shared" si="65"/>
        <v>2.1653543307086616</v>
      </c>
      <c r="J194" s="255">
        <v>928</v>
      </c>
      <c r="K194" s="275">
        <v>165</v>
      </c>
    </row>
    <row r="195" spans="2:11" s="48" customFormat="1" ht="19.149999999999999" hidden="1" customHeight="1" outlineLevel="2" x14ac:dyDescent="0.25">
      <c r="B195" s="111" t="s">
        <v>88</v>
      </c>
      <c r="C195" s="112">
        <v>32</v>
      </c>
      <c r="D195" s="255">
        <v>404</v>
      </c>
      <c r="E195" s="255">
        <f t="shared" si="64"/>
        <v>2877</v>
      </c>
      <c r="F195" s="255">
        <v>2828</v>
      </c>
      <c r="G195" s="255">
        <v>49</v>
      </c>
      <c r="H195" s="255">
        <v>850</v>
      </c>
      <c r="I195" s="255">
        <f t="shared" si="65"/>
        <v>30.056577086280058</v>
      </c>
      <c r="J195" s="255">
        <v>380</v>
      </c>
      <c r="K195" s="275">
        <v>65</v>
      </c>
    </row>
    <row r="196" spans="2:11" s="48" customFormat="1" ht="19.149999999999999" hidden="1" customHeight="1" outlineLevel="2" x14ac:dyDescent="0.25">
      <c r="B196" s="111" t="s">
        <v>88</v>
      </c>
      <c r="C196" s="112">
        <v>33</v>
      </c>
      <c r="D196" s="255">
        <v>389</v>
      </c>
      <c r="E196" s="255">
        <f t="shared" si="64"/>
        <v>2772</v>
      </c>
      <c r="F196" s="255">
        <v>2723</v>
      </c>
      <c r="G196" s="255">
        <v>49</v>
      </c>
      <c r="H196" s="255">
        <v>1029</v>
      </c>
      <c r="I196" s="255">
        <f t="shared" si="65"/>
        <v>37.789203084832906</v>
      </c>
      <c r="J196" s="255">
        <v>400</v>
      </c>
      <c r="K196" s="275">
        <v>217</v>
      </c>
    </row>
    <row r="197" spans="2:11" s="48" customFormat="1" ht="19.149999999999999" hidden="1" customHeight="1" outlineLevel="2" x14ac:dyDescent="0.25">
      <c r="B197" s="111" t="s">
        <v>88</v>
      </c>
      <c r="C197" s="112">
        <v>34</v>
      </c>
      <c r="D197" s="255">
        <v>527</v>
      </c>
      <c r="E197" s="255">
        <f t="shared" si="64"/>
        <v>3759</v>
      </c>
      <c r="F197" s="255">
        <v>3689</v>
      </c>
      <c r="G197" s="255">
        <v>70</v>
      </c>
      <c r="H197" s="255">
        <v>0</v>
      </c>
      <c r="I197" s="255">
        <f t="shared" si="65"/>
        <v>0</v>
      </c>
      <c r="J197" s="255">
        <v>390</v>
      </c>
      <c r="K197" s="275">
        <v>103</v>
      </c>
    </row>
    <row r="198" spans="2:11" s="48" customFormat="1" ht="19.149999999999999" hidden="1" customHeight="1" outlineLevel="2" x14ac:dyDescent="0.25">
      <c r="B198" s="111" t="s">
        <v>88</v>
      </c>
      <c r="C198" s="112">
        <v>35</v>
      </c>
      <c r="D198" s="255">
        <v>480</v>
      </c>
      <c r="E198" s="255">
        <f t="shared" si="64"/>
        <v>3416</v>
      </c>
      <c r="F198" s="255">
        <v>3360</v>
      </c>
      <c r="G198" s="255">
        <v>56</v>
      </c>
      <c r="H198" s="255">
        <v>2500</v>
      </c>
      <c r="I198" s="255">
        <f t="shared" si="65"/>
        <v>74.404761904761912</v>
      </c>
      <c r="J198" s="255">
        <v>635</v>
      </c>
      <c r="K198" s="275">
        <v>216</v>
      </c>
    </row>
    <row r="199" spans="2:11" s="48" customFormat="1" ht="19.149999999999999" hidden="1" customHeight="1" outlineLevel="2" x14ac:dyDescent="0.25">
      <c r="B199" s="111" t="s">
        <v>88</v>
      </c>
      <c r="C199" s="112">
        <v>36</v>
      </c>
      <c r="D199" s="255">
        <v>580</v>
      </c>
      <c r="E199" s="255">
        <f t="shared" si="64"/>
        <v>4144</v>
      </c>
      <c r="F199" s="255">
        <v>4060</v>
      </c>
      <c r="G199" s="255">
        <v>84</v>
      </c>
      <c r="H199" s="255">
        <v>1300</v>
      </c>
      <c r="I199" s="255">
        <f t="shared" si="65"/>
        <v>32.019704433497537</v>
      </c>
      <c r="J199" s="255">
        <v>580</v>
      </c>
      <c r="K199" s="275">
        <v>100</v>
      </c>
    </row>
    <row r="200" spans="2:11" s="48" customFormat="1" ht="19.149999999999999" hidden="1" customHeight="1" outlineLevel="2" x14ac:dyDescent="0.25">
      <c r="B200" s="111" t="s">
        <v>88</v>
      </c>
      <c r="C200" s="112">
        <v>37</v>
      </c>
      <c r="D200" s="255">
        <v>435</v>
      </c>
      <c r="E200" s="255">
        <f t="shared" si="64"/>
        <v>3101</v>
      </c>
      <c r="F200" s="255">
        <v>3045</v>
      </c>
      <c r="G200" s="255">
        <v>56</v>
      </c>
      <c r="H200" s="255">
        <v>140</v>
      </c>
      <c r="I200" s="255">
        <f t="shared" si="65"/>
        <v>4.5977011494252871</v>
      </c>
      <c r="J200" s="255">
        <v>365</v>
      </c>
      <c r="K200" s="275">
        <v>8</v>
      </c>
    </row>
    <row r="201" spans="2:11" s="48" customFormat="1" ht="19.149999999999999" hidden="1" customHeight="1" outlineLevel="2" x14ac:dyDescent="0.25">
      <c r="B201" s="111" t="s">
        <v>88</v>
      </c>
      <c r="C201" s="112">
        <v>38</v>
      </c>
      <c r="D201" s="255">
        <v>447</v>
      </c>
      <c r="E201" s="255">
        <f t="shared" si="64"/>
        <v>3178</v>
      </c>
      <c r="F201" s="255">
        <v>3129</v>
      </c>
      <c r="G201" s="255">
        <v>49</v>
      </c>
      <c r="H201" s="255">
        <v>49</v>
      </c>
      <c r="I201" s="255">
        <f t="shared" si="65"/>
        <v>1.5659955257270695</v>
      </c>
      <c r="J201" s="255">
        <v>0</v>
      </c>
      <c r="K201" s="275">
        <v>52</v>
      </c>
    </row>
    <row r="202" spans="2:11" s="48" customFormat="1" ht="19.149999999999999" hidden="1" customHeight="1" outlineLevel="2" x14ac:dyDescent="0.25">
      <c r="B202" s="111" t="s">
        <v>88</v>
      </c>
      <c r="C202" s="112">
        <v>39</v>
      </c>
      <c r="D202" s="255">
        <v>409</v>
      </c>
      <c r="E202" s="255">
        <f t="shared" si="64"/>
        <v>2926</v>
      </c>
      <c r="F202" s="255">
        <v>2863</v>
      </c>
      <c r="G202" s="255">
        <v>63</v>
      </c>
      <c r="H202" s="255">
        <v>1498</v>
      </c>
      <c r="I202" s="255">
        <f t="shared" si="65"/>
        <v>52.322738386308068</v>
      </c>
      <c r="J202" s="255">
        <v>793</v>
      </c>
      <c r="K202" s="275">
        <v>132</v>
      </c>
    </row>
    <row r="203" spans="2:11" s="48" customFormat="1" ht="19.149999999999999" hidden="1" customHeight="1" outlineLevel="2" x14ac:dyDescent="0.25">
      <c r="B203" s="111" t="s">
        <v>88</v>
      </c>
      <c r="C203" s="112">
        <v>40</v>
      </c>
      <c r="D203" s="255">
        <v>487</v>
      </c>
      <c r="E203" s="255">
        <f t="shared" si="64"/>
        <v>3472</v>
      </c>
      <c r="F203" s="255">
        <v>3409</v>
      </c>
      <c r="G203" s="255">
        <v>63</v>
      </c>
      <c r="H203" s="255">
        <v>0</v>
      </c>
      <c r="I203" s="255">
        <f t="shared" si="65"/>
        <v>0</v>
      </c>
      <c r="J203" s="255">
        <v>350</v>
      </c>
      <c r="K203" s="275">
        <v>49</v>
      </c>
    </row>
    <row r="204" spans="2:11" s="48" customFormat="1" ht="19.149999999999999" hidden="1" customHeight="1" outlineLevel="2" x14ac:dyDescent="0.25">
      <c r="B204" s="111" t="s">
        <v>88</v>
      </c>
      <c r="C204" s="112">
        <v>41</v>
      </c>
      <c r="D204" s="255">
        <v>504</v>
      </c>
      <c r="E204" s="255">
        <f t="shared" si="64"/>
        <v>3591</v>
      </c>
      <c r="F204" s="255">
        <v>3528</v>
      </c>
      <c r="G204" s="255">
        <v>63</v>
      </c>
      <c r="H204" s="255">
        <v>210</v>
      </c>
      <c r="I204" s="255">
        <f t="shared" si="65"/>
        <v>5.9523809523809517</v>
      </c>
      <c r="J204" s="255">
        <v>761</v>
      </c>
      <c r="K204" s="275">
        <v>169</v>
      </c>
    </row>
    <row r="205" spans="2:11" s="48" customFormat="1" ht="19.149999999999999" hidden="1" customHeight="1" outlineLevel="2" x14ac:dyDescent="0.25">
      <c r="B205" s="111" t="s">
        <v>88</v>
      </c>
      <c r="C205" s="112" t="s">
        <v>14</v>
      </c>
      <c r="D205" s="242"/>
      <c r="E205" s="255">
        <f t="shared" si="64"/>
        <v>42</v>
      </c>
      <c r="F205" s="242"/>
      <c r="G205" s="242">
        <v>42</v>
      </c>
      <c r="H205" s="242">
        <v>42</v>
      </c>
      <c r="I205" s="242"/>
      <c r="J205" s="242"/>
      <c r="K205" s="246"/>
    </row>
    <row r="206" spans="2:11" s="48" customFormat="1" ht="19.149999999999999" customHeight="1" outlineLevel="1" collapsed="1" x14ac:dyDescent="0.25">
      <c r="B206" s="113" t="s">
        <v>88</v>
      </c>
      <c r="C206" s="150"/>
      <c r="D206" s="242">
        <f>SUM(D164:D205)</f>
        <v>19298</v>
      </c>
      <c r="E206" s="242">
        <f t="shared" ref="E206:G206" si="66">SUM(E164:E205)</f>
        <v>137767</v>
      </c>
      <c r="F206" s="242">
        <f t="shared" si="66"/>
        <v>135086</v>
      </c>
      <c r="G206" s="242">
        <f t="shared" si="66"/>
        <v>2681</v>
      </c>
      <c r="H206" s="242">
        <f t="shared" ref="H206" si="67">SUM(H164:H205)</f>
        <v>29844</v>
      </c>
      <c r="I206" s="242">
        <f>H206/F206*100</f>
        <v>22.092592866766356</v>
      </c>
      <c r="J206" s="242">
        <f t="shared" ref="J206:K206" si="68">SUM(J164:J205)</f>
        <v>19556</v>
      </c>
      <c r="K206" s="246">
        <f t="shared" si="68"/>
        <v>3638</v>
      </c>
    </row>
    <row r="207" spans="2:11" s="48" customFormat="1" ht="19.149999999999999" hidden="1" customHeight="1" outlineLevel="2" x14ac:dyDescent="0.25">
      <c r="B207" s="111" t="s">
        <v>89</v>
      </c>
      <c r="C207" s="112">
        <v>1</v>
      </c>
      <c r="D207" s="255">
        <v>474</v>
      </c>
      <c r="E207" s="255">
        <f>F207+G207</f>
        <v>3395</v>
      </c>
      <c r="F207" s="255">
        <v>3318</v>
      </c>
      <c r="G207" s="255">
        <v>77</v>
      </c>
      <c r="H207" s="255">
        <v>658</v>
      </c>
      <c r="I207" s="255">
        <f>H207/F207*100</f>
        <v>19.831223628691983</v>
      </c>
      <c r="J207" s="255">
        <v>206</v>
      </c>
      <c r="K207" s="275">
        <v>148</v>
      </c>
    </row>
    <row r="208" spans="2:11" s="48" customFormat="1" ht="19.149999999999999" hidden="1" customHeight="1" outlineLevel="2" x14ac:dyDescent="0.25">
      <c r="B208" s="111" t="s">
        <v>89</v>
      </c>
      <c r="C208" s="112">
        <v>2</v>
      </c>
      <c r="D208" s="255">
        <v>569</v>
      </c>
      <c r="E208" s="255">
        <f t="shared" ref="E208:E219" si="69">F208+G208</f>
        <v>4081</v>
      </c>
      <c r="F208" s="255">
        <v>3983</v>
      </c>
      <c r="G208" s="255">
        <v>98</v>
      </c>
      <c r="H208" s="255">
        <v>2708</v>
      </c>
      <c r="I208" s="255">
        <f>H208/F208*100</f>
        <v>67.988953050464474</v>
      </c>
      <c r="J208" s="255">
        <v>1006</v>
      </c>
      <c r="K208" s="275">
        <v>80</v>
      </c>
    </row>
    <row r="209" spans="2:11" s="48" customFormat="1" ht="19.149999999999999" hidden="1" customHeight="1" outlineLevel="2" x14ac:dyDescent="0.25">
      <c r="B209" s="111" t="s">
        <v>89</v>
      </c>
      <c r="C209" s="112">
        <v>3</v>
      </c>
      <c r="D209" s="255">
        <v>505</v>
      </c>
      <c r="E209" s="255">
        <f t="shared" si="69"/>
        <v>3619</v>
      </c>
      <c r="F209" s="255">
        <v>3535</v>
      </c>
      <c r="G209" s="255">
        <v>84</v>
      </c>
      <c r="H209" s="255">
        <v>1876</v>
      </c>
      <c r="I209" s="255">
        <f t="shared" ref="I209:I218" si="70">H209/F209*100</f>
        <v>53.069306930693074</v>
      </c>
      <c r="J209" s="255">
        <v>264</v>
      </c>
      <c r="K209" s="275">
        <v>101</v>
      </c>
    </row>
    <row r="210" spans="2:11" s="48" customFormat="1" ht="19.149999999999999" hidden="1" customHeight="1" outlineLevel="2" x14ac:dyDescent="0.25">
      <c r="B210" s="111" t="s">
        <v>89</v>
      </c>
      <c r="C210" s="112">
        <v>4</v>
      </c>
      <c r="D210" s="255">
        <v>561</v>
      </c>
      <c r="E210" s="255">
        <f t="shared" si="69"/>
        <v>4081</v>
      </c>
      <c r="F210" s="255">
        <v>3927</v>
      </c>
      <c r="G210" s="255">
        <v>154</v>
      </c>
      <c r="H210" s="255">
        <v>1967</v>
      </c>
      <c r="I210" s="255">
        <f t="shared" si="70"/>
        <v>50.089126559714792</v>
      </c>
      <c r="J210" s="255">
        <v>251</v>
      </c>
      <c r="K210" s="275">
        <v>175</v>
      </c>
    </row>
    <row r="211" spans="2:11" s="48" customFormat="1" ht="19.149999999999999" hidden="1" customHeight="1" outlineLevel="2" x14ac:dyDescent="0.25">
      <c r="B211" s="111" t="s">
        <v>89</v>
      </c>
      <c r="C211" s="112">
        <v>5</v>
      </c>
      <c r="D211" s="255">
        <v>526</v>
      </c>
      <c r="E211" s="255">
        <f t="shared" si="69"/>
        <v>3766</v>
      </c>
      <c r="F211" s="255">
        <v>3682</v>
      </c>
      <c r="G211" s="255">
        <v>84</v>
      </c>
      <c r="H211" s="255">
        <v>616</v>
      </c>
      <c r="I211" s="255">
        <f t="shared" si="70"/>
        <v>16.730038022813687</v>
      </c>
      <c r="J211" s="255">
        <v>594</v>
      </c>
      <c r="K211" s="275">
        <v>514</v>
      </c>
    </row>
    <row r="212" spans="2:11" s="48" customFormat="1" ht="19.149999999999999" hidden="1" customHeight="1" outlineLevel="2" x14ac:dyDescent="0.25">
      <c r="B212" s="111" t="s">
        <v>89</v>
      </c>
      <c r="C212" s="112">
        <v>6</v>
      </c>
      <c r="D212" s="255">
        <v>501</v>
      </c>
      <c r="E212" s="255">
        <f t="shared" si="69"/>
        <v>3570</v>
      </c>
      <c r="F212" s="255">
        <v>3507</v>
      </c>
      <c r="G212" s="255">
        <v>63</v>
      </c>
      <c r="H212" s="255">
        <v>49</v>
      </c>
      <c r="I212" s="255">
        <f t="shared" si="70"/>
        <v>1.3972055888223553</v>
      </c>
      <c r="J212" s="255">
        <v>922</v>
      </c>
      <c r="K212" s="275">
        <v>197</v>
      </c>
    </row>
    <row r="213" spans="2:11" s="48" customFormat="1" ht="19.149999999999999" hidden="1" customHeight="1" outlineLevel="2" x14ac:dyDescent="0.25">
      <c r="B213" s="111" t="s">
        <v>89</v>
      </c>
      <c r="C213" s="112">
        <v>7</v>
      </c>
      <c r="D213" s="255">
        <v>476</v>
      </c>
      <c r="E213" s="255">
        <f t="shared" si="69"/>
        <v>3773</v>
      </c>
      <c r="F213" s="255">
        <v>3332</v>
      </c>
      <c r="G213" s="255">
        <v>441</v>
      </c>
      <c r="H213" s="255">
        <v>427</v>
      </c>
      <c r="I213" s="255">
        <f t="shared" si="70"/>
        <v>12.815126050420167</v>
      </c>
      <c r="J213" s="255">
        <v>560</v>
      </c>
      <c r="K213" s="275">
        <v>107</v>
      </c>
    </row>
    <row r="214" spans="2:11" s="48" customFormat="1" ht="19.149999999999999" hidden="1" customHeight="1" outlineLevel="2" x14ac:dyDescent="0.25">
      <c r="B214" s="111" t="s">
        <v>89</v>
      </c>
      <c r="C214" s="112">
        <v>8</v>
      </c>
      <c r="D214" s="255">
        <v>468</v>
      </c>
      <c r="E214" s="255">
        <f t="shared" si="69"/>
        <v>3367</v>
      </c>
      <c r="F214" s="255">
        <v>3276</v>
      </c>
      <c r="G214" s="255">
        <v>91</v>
      </c>
      <c r="H214" s="255">
        <v>487</v>
      </c>
      <c r="I214" s="255">
        <f t="shared" si="70"/>
        <v>14.865689865689866</v>
      </c>
      <c r="J214" s="255">
        <v>420</v>
      </c>
      <c r="K214" s="275">
        <v>130</v>
      </c>
    </row>
    <row r="215" spans="2:11" s="48" customFormat="1" ht="19.149999999999999" hidden="1" customHeight="1" outlineLevel="2" x14ac:dyDescent="0.25">
      <c r="B215" s="111" t="s">
        <v>89</v>
      </c>
      <c r="C215" s="112">
        <v>9</v>
      </c>
      <c r="D215" s="255">
        <v>402</v>
      </c>
      <c r="E215" s="255">
        <f t="shared" si="69"/>
        <v>2870</v>
      </c>
      <c r="F215" s="255">
        <v>2814</v>
      </c>
      <c r="G215" s="255">
        <v>56</v>
      </c>
      <c r="H215" s="255">
        <v>434</v>
      </c>
      <c r="I215" s="255">
        <f t="shared" si="70"/>
        <v>15.422885572139302</v>
      </c>
      <c r="J215" s="255">
        <v>269</v>
      </c>
      <c r="K215" s="275">
        <v>130</v>
      </c>
    </row>
    <row r="216" spans="2:11" s="48" customFormat="1" ht="19.149999999999999" hidden="1" customHeight="1" outlineLevel="2" x14ac:dyDescent="0.25">
      <c r="B216" s="111" t="s">
        <v>89</v>
      </c>
      <c r="C216" s="112">
        <v>10</v>
      </c>
      <c r="D216" s="255">
        <v>531</v>
      </c>
      <c r="E216" s="255">
        <f t="shared" si="69"/>
        <v>3808</v>
      </c>
      <c r="F216" s="255">
        <v>3717</v>
      </c>
      <c r="G216" s="255">
        <v>91</v>
      </c>
      <c r="H216" s="255">
        <v>1771</v>
      </c>
      <c r="I216" s="255">
        <f t="shared" si="70"/>
        <v>47.645951035781543</v>
      </c>
      <c r="J216" s="255">
        <v>576</v>
      </c>
      <c r="K216" s="275">
        <v>364</v>
      </c>
    </row>
    <row r="217" spans="2:11" s="48" customFormat="1" ht="19.149999999999999" hidden="1" customHeight="1" outlineLevel="2" x14ac:dyDescent="0.25">
      <c r="B217" s="111" t="s">
        <v>89</v>
      </c>
      <c r="C217" s="112">
        <v>11</v>
      </c>
      <c r="D217" s="255">
        <v>508</v>
      </c>
      <c r="E217" s="255">
        <f t="shared" si="69"/>
        <v>3682</v>
      </c>
      <c r="F217" s="255">
        <v>3556</v>
      </c>
      <c r="G217" s="255">
        <v>126</v>
      </c>
      <c r="H217" s="255">
        <v>1650</v>
      </c>
      <c r="I217" s="255">
        <f t="shared" si="70"/>
        <v>46.400449943757032</v>
      </c>
      <c r="J217" s="255">
        <v>300</v>
      </c>
      <c r="K217" s="275">
        <v>130</v>
      </c>
    </row>
    <row r="218" spans="2:11" s="48" customFormat="1" ht="19.149999999999999" hidden="1" customHeight="1" outlineLevel="2" x14ac:dyDescent="0.25">
      <c r="B218" s="111" t="s">
        <v>89</v>
      </c>
      <c r="C218" s="112">
        <v>12</v>
      </c>
      <c r="D218" s="255">
        <v>456</v>
      </c>
      <c r="E218" s="255">
        <f t="shared" si="69"/>
        <v>3283</v>
      </c>
      <c r="F218" s="255">
        <v>3192</v>
      </c>
      <c r="G218" s="255">
        <v>91</v>
      </c>
      <c r="H218" s="255">
        <v>840</v>
      </c>
      <c r="I218" s="255">
        <f t="shared" si="70"/>
        <v>26.315789473684209</v>
      </c>
      <c r="J218" s="255">
        <v>356</v>
      </c>
      <c r="K218" s="275">
        <v>208</v>
      </c>
    </row>
    <row r="219" spans="2:11" s="48" customFormat="1" ht="19.149999999999999" hidden="1" customHeight="1" outlineLevel="2" x14ac:dyDescent="0.25">
      <c r="B219" s="111" t="s">
        <v>89</v>
      </c>
      <c r="C219" s="112" t="s">
        <v>14</v>
      </c>
      <c r="D219" s="242"/>
      <c r="E219" s="255">
        <f t="shared" si="69"/>
        <v>42</v>
      </c>
      <c r="F219" s="242"/>
      <c r="G219" s="242">
        <v>42</v>
      </c>
      <c r="H219" s="242">
        <v>42</v>
      </c>
      <c r="I219" s="242"/>
      <c r="J219" s="242"/>
      <c r="K219" s="246">
        <v>13</v>
      </c>
    </row>
    <row r="220" spans="2:11" s="48" customFormat="1" ht="19.149999999999999" customHeight="1" outlineLevel="1" collapsed="1" x14ac:dyDescent="0.25">
      <c r="B220" s="113" t="s">
        <v>150</v>
      </c>
      <c r="C220" s="150"/>
      <c r="D220" s="242">
        <f>SUM(D207:D219)</f>
        <v>5977</v>
      </c>
      <c r="E220" s="242">
        <f t="shared" ref="E220:G220" si="71">SUM(E207:E219)</f>
        <v>43337</v>
      </c>
      <c r="F220" s="242">
        <f t="shared" si="71"/>
        <v>41839</v>
      </c>
      <c r="G220" s="242">
        <f t="shared" si="71"/>
        <v>1498</v>
      </c>
      <c r="H220" s="242">
        <f t="shared" ref="H220" si="72">SUM(H207:H219)</f>
        <v>13525</v>
      </c>
      <c r="I220" s="242">
        <f>H220/F220*100</f>
        <v>32.326298429694781</v>
      </c>
      <c r="J220" s="242">
        <f t="shared" ref="J220:K220" si="73">SUM(J207:J219)</f>
        <v>5724</v>
      </c>
      <c r="K220" s="246">
        <f t="shared" si="73"/>
        <v>2297</v>
      </c>
    </row>
    <row r="221" spans="2:11" s="48" customFormat="1" ht="19.149999999999999" hidden="1" customHeight="1" outlineLevel="2" x14ac:dyDescent="0.25">
      <c r="B221" s="111" t="s">
        <v>90</v>
      </c>
      <c r="C221" s="112">
        <v>1</v>
      </c>
      <c r="D221" s="255">
        <v>516</v>
      </c>
      <c r="E221" s="255">
        <f>F221+G221</f>
        <v>3752</v>
      </c>
      <c r="F221" s="255">
        <v>3612</v>
      </c>
      <c r="G221" s="255">
        <v>140</v>
      </c>
      <c r="H221" s="255">
        <v>1932</v>
      </c>
      <c r="I221" s="255">
        <f>H221/F221*100</f>
        <v>53.488372093023251</v>
      </c>
      <c r="J221" s="255">
        <v>743</v>
      </c>
      <c r="K221" s="275">
        <v>82</v>
      </c>
    </row>
    <row r="222" spans="2:11" s="48" customFormat="1" ht="19.149999999999999" hidden="1" customHeight="1" outlineLevel="2" x14ac:dyDescent="0.25">
      <c r="B222" s="111" t="s">
        <v>90</v>
      </c>
      <c r="C222" s="112">
        <v>2</v>
      </c>
      <c r="D222" s="255">
        <v>446</v>
      </c>
      <c r="E222" s="255">
        <f t="shared" ref="E222:E226" si="74">F222+G222</f>
        <v>3171</v>
      </c>
      <c r="F222" s="255">
        <v>3122</v>
      </c>
      <c r="G222" s="255">
        <v>49</v>
      </c>
      <c r="H222" s="255">
        <v>770</v>
      </c>
      <c r="I222" s="255">
        <f>H222/F222*100</f>
        <v>24.663677130044842</v>
      </c>
      <c r="J222" s="255">
        <v>150</v>
      </c>
      <c r="K222" s="275">
        <v>50</v>
      </c>
    </row>
    <row r="223" spans="2:11" s="48" customFormat="1" ht="19.149999999999999" hidden="1" customHeight="1" outlineLevel="2" x14ac:dyDescent="0.25">
      <c r="B223" s="111" t="s">
        <v>90</v>
      </c>
      <c r="C223" s="112">
        <v>3</v>
      </c>
      <c r="D223" s="255">
        <v>488</v>
      </c>
      <c r="E223" s="255">
        <f t="shared" si="74"/>
        <v>3472</v>
      </c>
      <c r="F223" s="255">
        <v>3416</v>
      </c>
      <c r="G223" s="255">
        <v>56</v>
      </c>
      <c r="H223" s="255">
        <v>301</v>
      </c>
      <c r="I223" s="255">
        <f t="shared" ref="I223:I225" si="75">H223/F223*100</f>
        <v>8.8114754098360653</v>
      </c>
      <c r="J223" s="255">
        <v>1001</v>
      </c>
      <c r="K223" s="275">
        <v>392</v>
      </c>
    </row>
    <row r="224" spans="2:11" s="48" customFormat="1" ht="19.149999999999999" hidden="1" customHeight="1" outlineLevel="2" x14ac:dyDescent="0.25">
      <c r="B224" s="111" t="s">
        <v>90</v>
      </c>
      <c r="C224" s="112">
        <v>4</v>
      </c>
      <c r="D224" s="255">
        <v>508</v>
      </c>
      <c r="E224" s="255">
        <f t="shared" si="74"/>
        <v>3640</v>
      </c>
      <c r="F224" s="255">
        <v>3556</v>
      </c>
      <c r="G224" s="255">
        <v>84</v>
      </c>
      <c r="H224" s="255">
        <v>1703</v>
      </c>
      <c r="I224" s="255">
        <f t="shared" si="75"/>
        <v>47.890888638920138</v>
      </c>
      <c r="J224" s="255">
        <v>150</v>
      </c>
      <c r="K224" s="275">
        <v>75</v>
      </c>
    </row>
    <row r="225" spans="2:11" s="48" customFormat="1" ht="19.149999999999999" hidden="1" customHeight="1" outlineLevel="2" x14ac:dyDescent="0.25">
      <c r="B225" s="111" t="s">
        <v>90</v>
      </c>
      <c r="C225" s="112">
        <v>5</v>
      </c>
      <c r="D225" s="255">
        <v>463</v>
      </c>
      <c r="E225" s="255">
        <f t="shared" si="74"/>
        <v>3325</v>
      </c>
      <c r="F225" s="255">
        <v>3241</v>
      </c>
      <c r="G225" s="255">
        <v>84</v>
      </c>
      <c r="H225" s="255">
        <v>900</v>
      </c>
      <c r="I225" s="255">
        <f t="shared" si="75"/>
        <v>27.769207034865783</v>
      </c>
      <c r="J225" s="255">
        <v>340</v>
      </c>
      <c r="K225" s="275">
        <v>165</v>
      </c>
    </row>
    <row r="226" spans="2:11" s="48" customFormat="1" ht="19.149999999999999" hidden="1" customHeight="1" outlineLevel="2" x14ac:dyDescent="0.25">
      <c r="B226" s="111" t="s">
        <v>90</v>
      </c>
      <c r="C226" s="112" t="s">
        <v>14</v>
      </c>
      <c r="D226" s="242"/>
      <c r="E226" s="255">
        <f t="shared" si="74"/>
        <v>42</v>
      </c>
      <c r="F226" s="242"/>
      <c r="G226" s="242">
        <v>42</v>
      </c>
      <c r="H226" s="242">
        <v>42</v>
      </c>
      <c r="I226" s="242"/>
      <c r="J226" s="242">
        <v>6</v>
      </c>
      <c r="K226" s="246">
        <v>6</v>
      </c>
    </row>
    <row r="227" spans="2:11" s="48" customFormat="1" ht="19.149999999999999" customHeight="1" outlineLevel="1" collapsed="1" x14ac:dyDescent="0.25">
      <c r="B227" s="113" t="s">
        <v>90</v>
      </c>
      <c r="C227" s="150"/>
      <c r="D227" s="242">
        <f>SUM(D221:D226)</f>
        <v>2421</v>
      </c>
      <c r="E227" s="242">
        <f t="shared" ref="E227:G227" si="76">SUM(E221:E226)</f>
        <v>17402</v>
      </c>
      <c r="F227" s="242">
        <f t="shared" si="76"/>
        <v>16947</v>
      </c>
      <c r="G227" s="242">
        <f t="shared" si="76"/>
        <v>455</v>
      </c>
      <c r="H227" s="242">
        <f t="shared" ref="H227" si="77">SUM(H221:H226)</f>
        <v>5648</v>
      </c>
      <c r="I227" s="242">
        <f>H227/F227*100</f>
        <v>33.327432583938162</v>
      </c>
      <c r="J227" s="242">
        <f t="shared" ref="J227:K227" si="78">SUM(J221:J226)</f>
        <v>2390</v>
      </c>
      <c r="K227" s="246">
        <f t="shared" si="78"/>
        <v>770</v>
      </c>
    </row>
    <row r="228" spans="2:11" s="48" customFormat="1" ht="19.149999999999999" hidden="1" customHeight="1" outlineLevel="2" x14ac:dyDescent="0.25">
      <c r="B228" s="111" t="s">
        <v>91</v>
      </c>
      <c r="C228" s="112">
        <v>1</v>
      </c>
      <c r="D228" s="255">
        <v>576</v>
      </c>
      <c r="E228" s="255">
        <f>F228+G228</f>
        <v>4116</v>
      </c>
      <c r="F228" s="255">
        <v>4032</v>
      </c>
      <c r="G228" s="255">
        <v>84</v>
      </c>
      <c r="H228" s="255">
        <v>1932</v>
      </c>
      <c r="I228" s="255">
        <f>H228/F228*100</f>
        <v>47.916666666666671</v>
      </c>
      <c r="J228" s="255">
        <v>596</v>
      </c>
      <c r="K228" s="275">
        <v>250</v>
      </c>
    </row>
    <row r="229" spans="2:11" s="48" customFormat="1" ht="19.149999999999999" hidden="1" customHeight="1" outlineLevel="2" x14ac:dyDescent="0.25">
      <c r="B229" s="111" t="s">
        <v>91</v>
      </c>
      <c r="C229" s="112">
        <v>2</v>
      </c>
      <c r="D229" s="255">
        <v>562</v>
      </c>
      <c r="E229" s="255">
        <f t="shared" ref="E229:E231" si="79">F229+G229</f>
        <v>4046</v>
      </c>
      <c r="F229" s="255">
        <v>3934</v>
      </c>
      <c r="G229" s="255">
        <v>112</v>
      </c>
      <c r="H229" s="255">
        <v>1615</v>
      </c>
      <c r="I229" s="255">
        <f>H229/F229*100</f>
        <v>41.05236400610066</v>
      </c>
      <c r="J229" s="255">
        <v>236</v>
      </c>
      <c r="K229" s="275">
        <v>192</v>
      </c>
    </row>
    <row r="230" spans="2:11" s="48" customFormat="1" ht="19.149999999999999" hidden="1" customHeight="1" outlineLevel="2" x14ac:dyDescent="0.25">
      <c r="B230" s="111" t="s">
        <v>91</v>
      </c>
      <c r="C230" s="112">
        <v>3</v>
      </c>
      <c r="D230" s="255">
        <v>530</v>
      </c>
      <c r="E230" s="255">
        <f t="shared" si="79"/>
        <v>3780</v>
      </c>
      <c r="F230" s="255">
        <v>3710</v>
      </c>
      <c r="G230" s="255">
        <v>70</v>
      </c>
      <c r="H230" s="255">
        <v>1596</v>
      </c>
      <c r="I230" s="255">
        <f t="shared" ref="I230" si="80">H230/F230*100</f>
        <v>43.018867924528301</v>
      </c>
      <c r="J230" s="255">
        <v>736</v>
      </c>
      <c r="K230" s="275">
        <v>489</v>
      </c>
    </row>
    <row r="231" spans="2:11" s="48" customFormat="1" ht="19.149999999999999" hidden="1" customHeight="1" outlineLevel="2" x14ac:dyDescent="0.25">
      <c r="B231" s="111" t="s">
        <v>91</v>
      </c>
      <c r="C231" s="112" t="s">
        <v>14</v>
      </c>
      <c r="D231" s="242"/>
      <c r="E231" s="255">
        <f t="shared" si="79"/>
        <v>14</v>
      </c>
      <c r="F231" s="242"/>
      <c r="G231" s="242">
        <v>14</v>
      </c>
      <c r="H231" s="242">
        <v>14</v>
      </c>
      <c r="I231" s="242"/>
      <c r="J231" s="242">
        <v>4</v>
      </c>
      <c r="K231" s="246">
        <v>4</v>
      </c>
    </row>
    <row r="232" spans="2:11" s="48" customFormat="1" ht="19.149999999999999" customHeight="1" outlineLevel="1" collapsed="1" x14ac:dyDescent="0.25">
      <c r="B232" s="113" t="s">
        <v>91</v>
      </c>
      <c r="C232" s="150"/>
      <c r="D232" s="242">
        <f>SUM(D228:D231)</f>
        <v>1668</v>
      </c>
      <c r="E232" s="242">
        <f t="shared" ref="E232:G232" si="81">SUM(E228:E231)</f>
        <v>11956</v>
      </c>
      <c r="F232" s="242">
        <f t="shared" si="81"/>
        <v>11676</v>
      </c>
      <c r="G232" s="242">
        <f t="shared" si="81"/>
        <v>280</v>
      </c>
      <c r="H232" s="242">
        <f t="shared" ref="H232" si="82">SUM(H228:H231)</f>
        <v>5157</v>
      </c>
      <c r="I232" s="242">
        <f>H232/F232*100</f>
        <v>44.167523124357658</v>
      </c>
      <c r="J232" s="242">
        <f t="shared" ref="J232:K232" si="83">SUM(J228:J231)</f>
        <v>1572</v>
      </c>
      <c r="K232" s="246">
        <f t="shared" si="83"/>
        <v>935</v>
      </c>
    </row>
    <row r="233" spans="2:11" s="48" customFormat="1" ht="19.149999999999999" hidden="1" customHeight="1" outlineLevel="2" x14ac:dyDescent="0.25">
      <c r="B233" s="111" t="s">
        <v>92</v>
      </c>
      <c r="C233" s="112">
        <v>1</v>
      </c>
      <c r="D233" s="255">
        <v>507</v>
      </c>
      <c r="E233" s="255">
        <f>F233+G233</f>
        <v>3626</v>
      </c>
      <c r="F233" s="255">
        <v>3549</v>
      </c>
      <c r="G233" s="255">
        <v>77</v>
      </c>
      <c r="H233" s="255">
        <v>500</v>
      </c>
      <c r="I233" s="255">
        <f>H233/F233*100</f>
        <v>14.088475626937166</v>
      </c>
      <c r="J233" s="255">
        <v>0</v>
      </c>
      <c r="K233" s="275">
        <v>0</v>
      </c>
    </row>
    <row r="234" spans="2:11" s="48" customFormat="1" ht="19.149999999999999" hidden="1" customHeight="1" outlineLevel="2" x14ac:dyDescent="0.25">
      <c r="B234" s="111" t="s">
        <v>92</v>
      </c>
      <c r="C234" s="112">
        <v>2</v>
      </c>
      <c r="D234" s="255">
        <v>555</v>
      </c>
      <c r="E234" s="255">
        <f t="shared" ref="E234:E245" si="84">F234+G234</f>
        <v>3955</v>
      </c>
      <c r="F234" s="255">
        <v>3885</v>
      </c>
      <c r="G234" s="255">
        <v>70</v>
      </c>
      <c r="H234" s="255">
        <v>1250</v>
      </c>
      <c r="I234" s="255">
        <f>H234/F234*100</f>
        <v>32.175032175032179</v>
      </c>
      <c r="J234" s="255">
        <v>50</v>
      </c>
      <c r="K234" s="275">
        <v>20</v>
      </c>
    </row>
    <row r="235" spans="2:11" s="48" customFormat="1" ht="19.149999999999999" hidden="1" customHeight="1" outlineLevel="2" x14ac:dyDescent="0.25">
      <c r="B235" s="111" t="s">
        <v>92</v>
      </c>
      <c r="C235" s="112">
        <v>3</v>
      </c>
      <c r="D235" s="255">
        <v>460</v>
      </c>
      <c r="E235" s="255">
        <f t="shared" si="84"/>
        <v>3283</v>
      </c>
      <c r="F235" s="255">
        <v>3220</v>
      </c>
      <c r="G235" s="255">
        <v>63</v>
      </c>
      <c r="H235" s="255">
        <v>1400</v>
      </c>
      <c r="I235" s="255">
        <f t="shared" ref="I235:I244" si="85">H235/F235*100</f>
        <v>43.478260869565219</v>
      </c>
      <c r="J235" s="255">
        <v>238</v>
      </c>
      <c r="K235" s="275">
        <v>85</v>
      </c>
    </row>
    <row r="236" spans="2:11" s="48" customFormat="1" ht="19.149999999999999" hidden="1" customHeight="1" outlineLevel="2" x14ac:dyDescent="0.25">
      <c r="B236" s="111" t="s">
        <v>92</v>
      </c>
      <c r="C236" s="112">
        <v>4</v>
      </c>
      <c r="D236" s="255">
        <v>616</v>
      </c>
      <c r="E236" s="255">
        <f t="shared" si="84"/>
        <v>4417</v>
      </c>
      <c r="F236" s="255">
        <v>4312</v>
      </c>
      <c r="G236" s="255">
        <v>105</v>
      </c>
      <c r="H236" s="255">
        <v>500</v>
      </c>
      <c r="I236" s="255">
        <f t="shared" si="85"/>
        <v>11.595547309833023</v>
      </c>
      <c r="J236" s="255">
        <v>60</v>
      </c>
      <c r="K236" s="275">
        <v>100</v>
      </c>
    </row>
    <row r="237" spans="2:11" s="48" customFormat="1" ht="19.149999999999999" hidden="1" customHeight="1" outlineLevel="2" x14ac:dyDescent="0.25">
      <c r="B237" s="111" t="s">
        <v>92</v>
      </c>
      <c r="C237" s="112">
        <v>5</v>
      </c>
      <c r="D237" s="255">
        <v>391</v>
      </c>
      <c r="E237" s="255">
        <f t="shared" si="84"/>
        <v>2800</v>
      </c>
      <c r="F237" s="255">
        <v>2737</v>
      </c>
      <c r="G237" s="255">
        <v>63</v>
      </c>
      <c r="H237" s="255">
        <v>1020</v>
      </c>
      <c r="I237" s="255">
        <f t="shared" si="85"/>
        <v>37.267080745341616</v>
      </c>
      <c r="J237" s="255">
        <v>420</v>
      </c>
      <c r="K237" s="275">
        <v>90</v>
      </c>
    </row>
    <row r="238" spans="2:11" s="48" customFormat="1" ht="19.149999999999999" hidden="1" customHeight="1" outlineLevel="2" x14ac:dyDescent="0.25">
      <c r="B238" s="111" t="s">
        <v>92</v>
      </c>
      <c r="C238" s="112">
        <v>6</v>
      </c>
      <c r="D238" s="255">
        <v>605</v>
      </c>
      <c r="E238" s="255">
        <f t="shared" si="84"/>
        <v>4333</v>
      </c>
      <c r="F238" s="255">
        <v>4235</v>
      </c>
      <c r="G238" s="255">
        <v>98</v>
      </c>
      <c r="H238" s="255">
        <v>220</v>
      </c>
      <c r="I238" s="255">
        <f t="shared" si="85"/>
        <v>5.1948051948051948</v>
      </c>
      <c r="J238" s="255">
        <v>285</v>
      </c>
      <c r="K238" s="275">
        <v>40</v>
      </c>
    </row>
    <row r="239" spans="2:11" s="48" customFormat="1" ht="19.149999999999999" hidden="1" customHeight="1" outlineLevel="2" x14ac:dyDescent="0.25">
      <c r="B239" s="111" t="s">
        <v>92</v>
      </c>
      <c r="C239" s="112">
        <v>7</v>
      </c>
      <c r="D239" s="255">
        <v>636</v>
      </c>
      <c r="E239" s="255">
        <f t="shared" si="84"/>
        <v>4564</v>
      </c>
      <c r="F239" s="255">
        <v>4452</v>
      </c>
      <c r="G239" s="255">
        <v>112</v>
      </c>
      <c r="H239" s="255">
        <v>320</v>
      </c>
      <c r="I239" s="255">
        <f t="shared" si="85"/>
        <v>7.1877807726864331</v>
      </c>
      <c r="J239" s="255">
        <v>180</v>
      </c>
      <c r="K239" s="275"/>
    </row>
    <row r="240" spans="2:11" s="48" customFormat="1" ht="19.149999999999999" hidden="1" customHeight="1" outlineLevel="2" x14ac:dyDescent="0.25">
      <c r="B240" s="111" t="s">
        <v>92</v>
      </c>
      <c r="C240" s="112">
        <v>8</v>
      </c>
      <c r="D240" s="255">
        <v>491</v>
      </c>
      <c r="E240" s="255">
        <f t="shared" si="84"/>
        <v>3507</v>
      </c>
      <c r="F240" s="255">
        <v>3437</v>
      </c>
      <c r="G240" s="255">
        <v>70</v>
      </c>
      <c r="H240" s="255">
        <v>821</v>
      </c>
      <c r="I240" s="255">
        <f t="shared" si="85"/>
        <v>23.887110852487634</v>
      </c>
      <c r="J240" s="255">
        <v>210</v>
      </c>
      <c r="K240" s="275">
        <v>52</v>
      </c>
    </row>
    <row r="241" spans="2:11" s="48" customFormat="1" ht="19.149999999999999" hidden="1" customHeight="1" outlineLevel="2" x14ac:dyDescent="0.25">
      <c r="B241" s="111" t="s">
        <v>92</v>
      </c>
      <c r="C241" s="112">
        <v>9</v>
      </c>
      <c r="D241" s="255">
        <v>614</v>
      </c>
      <c r="E241" s="255">
        <f t="shared" si="84"/>
        <v>4480</v>
      </c>
      <c r="F241" s="255">
        <v>4298</v>
      </c>
      <c r="G241" s="255">
        <v>182</v>
      </c>
      <c r="H241" s="255">
        <v>1784</v>
      </c>
      <c r="I241" s="255">
        <f t="shared" si="85"/>
        <v>41.507677989762684</v>
      </c>
      <c r="J241" s="255">
        <v>80</v>
      </c>
      <c r="K241" s="275">
        <v>156</v>
      </c>
    </row>
    <row r="242" spans="2:11" s="48" customFormat="1" ht="19.149999999999999" hidden="1" customHeight="1" outlineLevel="2" x14ac:dyDescent="0.25">
      <c r="B242" s="111" t="s">
        <v>92</v>
      </c>
      <c r="C242" s="112">
        <v>10</v>
      </c>
      <c r="D242" s="255">
        <v>605</v>
      </c>
      <c r="E242" s="255">
        <f t="shared" si="84"/>
        <v>4424</v>
      </c>
      <c r="F242" s="255">
        <v>4235</v>
      </c>
      <c r="G242" s="255">
        <v>189</v>
      </c>
      <c r="H242" s="255">
        <v>800</v>
      </c>
      <c r="I242" s="255">
        <f t="shared" si="85"/>
        <v>18.890200708382526</v>
      </c>
      <c r="J242" s="255">
        <v>0</v>
      </c>
      <c r="K242" s="275">
        <v>0</v>
      </c>
    </row>
    <row r="243" spans="2:11" s="48" customFormat="1" ht="19.149999999999999" hidden="1" customHeight="1" outlineLevel="2" x14ac:dyDescent="0.25">
      <c r="B243" s="111" t="s">
        <v>92</v>
      </c>
      <c r="C243" s="112">
        <v>11</v>
      </c>
      <c r="D243" s="255">
        <v>548</v>
      </c>
      <c r="E243" s="255">
        <f t="shared" si="84"/>
        <v>3920</v>
      </c>
      <c r="F243" s="255">
        <v>3836</v>
      </c>
      <c r="G243" s="255">
        <v>84</v>
      </c>
      <c r="H243" s="255">
        <v>117</v>
      </c>
      <c r="I243" s="255">
        <f t="shared" si="85"/>
        <v>3.0500521376433785</v>
      </c>
      <c r="J243" s="255">
        <v>310</v>
      </c>
      <c r="K243" s="275">
        <v>70</v>
      </c>
    </row>
    <row r="244" spans="2:11" s="48" customFormat="1" ht="19.149999999999999" hidden="1" customHeight="1" outlineLevel="2" x14ac:dyDescent="0.25">
      <c r="B244" s="111" t="s">
        <v>92</v>
      </c>
      <c r="C244" s="112">
        <v>12</v>
      </c>
      <c r="D244" s="255">
        <v>557</v>
      </c>
      <c r="E244" s="255">
        <f t="shared" si="84"/>
        <v>3997</v>
      </c>
      <c r="F244" s="255">
        <v>3899</v>
      </c>
      <c r="G244" s="255">
        <v>98</v>
      </c>
      <c r="H244" s="255">
        <v>1020</v>
      </c>
      <c r="I244" s="255">
        <f t="shared" si="85"/>
        <v>26.1605539882021</v>
      </c>
      <c r="J244" s="255">
        <v>0</v>
      </c>
      <c r="K244" s="275">
        <v>21</v>
      </c>
    </row>
    <row r="245" spans="2:11" s="48" customFormat="1" ht="19.149999999999999" hidden="1" customHeight="1" outlineLevel="2" x14ac:dyDescent="0.25">
      <c r="B245" s="111" t="s">
        <v>92</v>
      </c>
      <c r="C245" s="112" t="s">
        <v>14</v>
      </c>
      <c r="D245" s="242"/>
      <c r="E245" s="255">
        <f t="shared" si="84"/>
        <v>42</v>
      </c>
      <c r="F245" s="242"/>
      <c r="G245" s="242">
        <v>42</v>
      </c>
      <c r="H245" s="242">
        <v>42</v>
      </c>
      <c r="I245" s="242"/>
      <c r="J245" s="242"/>
      <c r="K245" s="246"/>
    </row>
    <row r="246" spans="2:11" s="48" customFormat="1" ht="19.149999999999999" customHeight="1" outlineLevel="1" collapsed="1" x14ac:dyDescent="0.25">
      <c r="B246" s="113" t="s">
        <v>92</v>
      </c>
      <c r="C246" s="150"/>
      <c r="D246" s="242">
        <f>SUM(D233:D245)</f>
        <v>6585</v>
      </c>
      <c r="E246" s="242">
        <f t="shared" ref="E246:G246" si="86">SUM(E233:E245)</f>
        <v>47348</v>
      </c>
      <c r="F246" s="242">
        <f t="shared" si="86"/>
        <v>46095</v>
      </c>
      <c r="G246" s="242">
        <f t="shared" si="86"/>
        <v>1253</v>
      </c>
      <c r="H246" s="242">
        <f t="shared" ref="H246" si="87">SUM(H233:H245)</f>
        <v>9794</v>
      </c>
      <c r="I246" s="242">
        <f>H246/F246*100</f>
        <v>21.247423798676646</v>
      </c>
      <c r="J246" s="242">
        <f t="shared" ref="J246:K246" si="88">SUM(J233:J245)</f>
        <v>1833</v>
      </c>
      <c r="K246" s="246">
        <f t="shared" si="88"/>
        <v>634</v>
      </c>
    </row>
    <row r="247" spans="2:11" s="48" customFormat="1" ht="19.149999999999999" hidden="1" customHeight="1" outlineLevel="2" x14ac:dyDescent="0.25">
      <c r="B247" s="111" t="s">
        <v>93</v>
      </c>
      <c r="C247" s="112">
        <v>1</v>
      </c>
      <c r="D247" s="255">
        <v>509</v>
      </c>
      <c r="E247" s="255">
        <f>F247+G247</f>
        <v>3647</v>
      </c>
      <c r="F247" s="255">
        <v>3563</v>
      </c>
      <c r="G247" s="255">
        <v>84</v>
      </c>
      <c r="H247" s="255">
        <v>1912</v>
      </c>
      <c r="I247" s="255">
        <f>H247/F247*100</f>
        <v>53.662643839461133</v>
      </c>
      <c r="J247" s="255">
        <v>750</v>
      </c>
      <c r="K247" s="275">
        <v>256</v>
      </c>
    </row>
    <row r="248" spans="2:11" s="48" customFormat="1" ht="19.149999999999999" hidden="1" customHeight="1" outlineLevel="2" x14ac:dyDescent="0.25">
      <c r="B248" s="111" t="s">
        <v>93</v>
      </c>
      <c r="C248" s="112">
        <v>2</v>
      </c>
      <c r="D248" s="255">
        <v>537</v>
      </c>
      <c r="E248" s="255">
        <f t="shared" ref="E248:E257" si="89">F248+G248</f>
        <v>3780</v>
      </c>
      <c r="F248" s="255">
        <v>3759</v>
      </c>
      <c r="G248" s="255">
        <v>21</v>
      </c>
      <c r="H248" s="255">
        <v>1526</v>
      </c>
      <c r="I248" s="255">
        <f>H248/F248*100</f>
        <v>40.595903165735571</v>
      </c>
      <c r="J248" s="255">
        <v>640</v>
      </c>
      <c r="K248" s="275">
        <v>205</v>
      </c>
    </row>
    <row r="249" spans="2:11" s="48" customFormat="1" ht="19.149999999999999" hidden="1" customHeight="1" outlineLevel="2" x14ac:dyDescent="0.25">
      <c r="B249" s="111" t="s">
        <v>93</v>
      </c>
      <c r="C249" s="112">
        <v>3</v>
      </c>
      <c r="D249" s="255">
        <v>565</v>
      </c>
      <c r="E249" s="255">
        <f t="shared" si="89"/>
        <v>3990</v>
      </c>
      <c r="F249" s="255">
        <v>3955</v>
      </c>
      <c r="G249" s="255">
        <v>35</v>
      </c>
      <c r="H249" s="255">
        <v>1535</v>
      </c>
      <c r="I249" s="255">
        <f t="shared" ref="I249:I256" si="90">H249/F249*100</f>
        <v>38.811630847029079</v>
      </c>
      <c r="J249" s="255">
        <v>2000</v>
      </c>
      <c r="K249" s="275">
        <v>200</v>
      </c>
    </row>
    <row r="250" spans="2:11" s="48" customFormat="1" ht="19.149999999999999" hidden="1" customHeight="1" outlineLevel="2" x14ac:dyDescent="0.25">
      <c r="B250" s="111" t="s">
        <v>93</v>
      </c>
      <c r="C250" s="112">
        <v>4</v>
      </c>
      <c r="D250" s="255">
        <v>585</v>
      </c>
      <c r="E250" s="255">
        <f t="shared" si="89"/>
        <v>4179</v>
      </c>
      <c r="F250" s="255">
        <v>4095</v>
      </c>
      <c r="G250" s="255">
        <v>84</v>
      </c>
      <c r="H250" s="255">
        <v>1100</v>
      </c>
      <c r="I250" s="255">
        <f t="shared" si="90"/>
        <v>26.862026862026863</v>
      </c>
      <c r="J250" s="255">
        <v>1420</v>
      </c>
      <c r="K250" s="275">
        <v>0</v>
      </c>
    </row>
    <row r="251" spans="2:11" s="48" customFormat="1" ht="19.149999999999999" hidden="1" customHeight="1" outlineLevel="2" x14ac:dyDescent="0.25">
      <c r="B251" s="111" t="s">
        <v>93</v>
      </c>
      <c r="C251" s="112">
        <v>5</v>
      </c>
      <c r="D251" s="255">
        <v>509</v>
      </c>
      <c r="E251" s="255">
        <f t="shared" si="89"/>
        <v>3654</v>
      </c>
      <c r="F251" s="255">
        <v>3563</v>
      </c>
      <c r="G251" s="255">
        <v>91</v>
      </c>
      <c r="H251" s="255">
        <v>1904</v>
      </c>
      <c r="I251" s="255">
        <f t="shared" si="90"/>
        <v>53.438113948919451</v>
      </c>
      <c r="J251" s="255">
        <v>530</v>
      </c>
      <c r="K251" s="275">
        <v>129</v>
      </c>
    </row>
    <row r="252" spans="2:11" s="48" customFormat="1" ht="19.149999999999999" hidden="1" customHeight="1" outlineLevel="2" x14ac:dyDescent="0.25">
      <c r="B252" s="111" t="s">
        <v>93</v>
      </c>
      <c r="C252" s="112">
        <v>6</v>
      </c>
      <c r="D252" s="255">
        <v>566</v>
      </c>
      <c r="E252" s="255">
        <f t="shared" si="89"/>
        <v>4032</v>
      </c>
      <c r="F252" s="255">
        <v>3962</v>
      </c>
      <c r="G252" s="255">
        <v>70</v>
      </c>
      <c r="H252" s="255">
        <v>1799</v>
      </c>
      <c r="I252" s="255">
        <f t="shared" si="90"/>
        <v>45.406360424028271</v>
      </c>
      <c r="J252" s="255">
        <v>380</v>
      </c>
      <c r="K252" s="275">
        <v>200</v>
      </c>
    </row>
    <row r="253" spans="2:11" s="48" customFormat="1" ht="19.149999999999999" hidden="1" customHeight="1" outlineLevel="2" x14ac:dyDescent="0.25">
      <c r="B253" s="111" t="s">
        <v>93</v>
      </c>
      <c r="C253" s="112">
        <v>7</v>
      </c>
      <c r="D253" s="255">
        <v>555</v>
      </c>
      <c r="E253" s="255">
        <f t="shared" si="89"/>
        <v>3983</v>
      </c>
      <c r="F253" s="255">
        <v>3885</v>
      </c>
      <c r="G253" s="255">
        <v>98</v>
      </c>
      <c r="H253" s="255">
        <v>1110</v>
      </c>
      <c r="I253" s="255">
        <f t="shared" si="90"/>
        <v>28.571428571428569</v>
      </c>
      <c r="J253" s="255">
        <v>178</v>
      </c>
      <c r="K253" s="275">
        <v>290</v>
      </c>
    </row>
    <row r="254" spans="2:11" s="48" customFormat="1" ht="19.149999999999999" hidden="1" customHeight="1" outlineLevel="2" x14ac:dyDescent="0.25">
      <c r="B254" s="111" t="s">
        <v>93</v>
      </c>
      <c r="C254" s="112">
        <v>8</v>
      </c>
      <c r="D254" s="255">
        <v>531</v>
      </c>
      <c r="E254" s="255">
        <f t="shared" si="89"/>
        <v>3808</v>
      </c>
      <c r="F254" s="255">
        <v>3717</v>
      </c>
      <c r="G254" s="255">
        <v>91</v>
      </c>
      <c r="H254" s="255">
        <v>2163</v>
      </c>
      <c r="I254" s="255">
        <f t="shared" si="90"/>
        <v>58.192090395480221</v>
      </c>
      <c r="J254" s="255">
        <v>229</v>
      </c>
      <c r="K254" s="275">
        <v>86</v>
      </c>
    </row>
    <row r="255" spans="2:11" s="48" customFormat="1" ht="19.149999999999999" hidden="1" customHeight="1" outlineLevel="2" x14ac:dyDescent="0.25">
      <c r="B255" s="111" t="s">
        <v>93</v>
      </c>
      <c r="C255" s="112">
        <v>9</v>
      </c>
      <c r="D255" s="255">
        <v>492</v>
      </c>
      <c r="E255" s="255">
        <f t="shared" si="89"/>
        <v>3549</v>
      </c>
      <c r="F255" s="255">
        <v>3444</v>
      </c>
      <c r="G255" s="255">
        <v>105</v>
      </c>
      <c r="H255" s="255">
        <v>1477</v>
      </c>
      <c r="I255" s="255">
        <f t="shared" si="90"/>
        <v>42.886178861788615</v>
      </c>
      <c r="J255" s="255">
        <v>510</v>
      </c>
      <c r="K255" s="275">
        <v>215</v>
      </c>
    </row>
    <row r="256" spans="2:11" s="48" customFormat="1" ht="19.149999999999999" hidden="1" customHeight="1" outlineLevel="2" x14ac:dyDescent="0.25">
      <c r="B256" s="111" t="s">
        <v>93</v>
      </c>
      <c r="C256" s="112">
        <v>10</v>
      </c>
      <c r="D256" s="255">
        <v>566</v>
      </c>
      <c r="E256" s="255">
        <f t="shared" si="89"/>
        <v>4067</v>
      </c>
      <c r="F256" s="255">
        <v>3962</v>
      </c>
      <c r="G256" s="255">
        <v>105</v>
      </c>
      <c r="H256" s="255">
        <v>2779</v>
      </c>
      <c r="I256" s="255">
        <f t="shared" si="90"/>
        <v>70.141342756183747</v>
      </c>
      <c r="J256" s="255">
        <v>521</v>
      </c>
      <c r="K256" s="275">
        <v>175</v>
      </c>
    </row>
    <row r="257" spans="2:11" s="48" customFormat="1" ht="19.149999999999999" hidden="1" customHeight="1" outlineLevel="2" x14ac:dyDescent="0.25">
      <c r="B257" s="111" t="s">
        <v>93</v>
      </c>
      <c r="C257" s="112" t="s">
        <v>14</v>
      </c>
      <c r="D257" s="242"/>
      <c r="E257" s="255">
        <f t="shared" si="89"/>
        <v>42</v>
      </c>
      <c r="F257" s="242"/>
      <c r="G257" s="242">
        <v>42</v>
      </c>
      <c r="H257" s="242">
        <v>42</v>
      </c>
      <c r="I257" s="242"/>
      <c r="J257" s="242">
        <v>11</v>
      </c>
      <c r="K257" s="246">
        <v>11</v>
      </c>
    </row>
    <row r="258" spans="2:11" s="48" customFormat="1" ht="19.149999999999999" customHeight="1" outlineLevel="1" collapsed="1" x14ac:dyDescent="0.25">
      <c r="B258" s="113" t="s">
        <v>93</v>
      </c>
      <c r="C258" s="150"/>
      <c r="D258" s="242">
        <f>SUM(D247:D257)</f>
        <v>5415</v>
      </c>
      <c r="E258" s="242">
        <f>SUM(E247:E257)</f>
        <v>38731</v>
      </c>
      <c r="F258" s="242">
        <f t="shared" ref="F258:G258" si="91">SUM(F247:F257)</f>
        <v>37905</v>
      </c>
      <c r="G258" s="242">
        <f t="shared" si="91"/>
        <v>826</v>
      </c>
      <c r="H258" s="242">
        <f t="shared" ref="H258" si="92">SUM(H247:H257)</f>
        <v>17347</v>
      </c>
      <c r="I258" s="242">
        <f>H258/F258*100</f>
        <v>45.764411027568926</v>
      </c>
      <c r="J258" s="242">
        <f t="shared" ref="J258:K258" si="93">SUM(J247:J257)</f>
        <v>7169</v>
      </c>
      <c r="K258" s="246">
        <f t="shared" si="93"/>
        <v>1767</v>
      </c>
    </row>
    <row r="259" spans="2:11" s="48" customFormat="1" ht="19.149999999999999" hidden="1" customHeight="1" outlineLevel="2" x14ac:dyDescent="0.25">
      <c r="B259" s="111" t="s">
        <v>94</v>
      </c>
      <c r="C259" s="112">
        <v>1</v>
      </c>
      <c r="D259" s="255">
        <v>509</v>
      </c>
      <c r="E259" s="255">
        <f>F259+G259</f>
        <v>3640</v>
      </c>
      <c r="F259" s="255">
        <v>3563</v>
      </c>
      <c r="G259" s="255">
        <v>77</v>
      </c>
      <c r="H259" s="255">
        <v>1048</v>
      </c>
      <c r="I259" s="255">
        <f>H259/F259*100</f>
        <v>29.413415660959863</v>
      </c>
      <c r="J259" s="255">
        <v>470</v>
      </c>
      <c r="K259" s="275">
        <v>114</v>
      </c>
    </row>
    <row r="260" spans="2:11" s="48" customFormat="1" ht="19.149999999999999" hidden="1" customHeight="1" outlineLevel="2" x14ac:dyDescent="0.25">
      <c r="B260" s="111" t="s">
        <v>94</v>
      </c>
      <c r="C260" s="112">
        <v>2</v>
      </c>
      <c r="D260" s="255">
        <v>506</v>
      </c>
      <c r="E260" s="255">
        <f t="shared" ref="E260:E274" si="94">F260+G260</f>
        <v>3640</v>
      </c>
      <c r="F260" s="255">
        <v>3542</v>
      </c>
      <c r="G260" s="255">
        <v>98</v>
      </c>
      <c r="H260" s="255">
        <v>62</v>
      </c>
      <c r="I260" s="255">
        <f>H260/F260*100</f>
        <v>1.7504234895539243</v>
      </c>
      <c r="J260" s="255">
        <v>1000</v>
      </c>
      <c r="K260" s="275">
        <v>600</v>
      </c>
    </row>
    <row r="261" spans="2:11" s="48" customFormat="1" ht="19.149999999999999" hidden="1" customHeight="1" outlineLevel="2" x14ac:dyDescent="0.25">
      <c r="B261" s="111" t="s">
        <v>94</v>
      </c>
      <c r="C261" s="112">
        <v>3</v>
      </c>
      <c r="D261" s="255">
        <v>484</v>
      </c>
      <c r="E261" s="255">
        <f t="shared" si="94"/>
        <v>3465</v>
      </c>
      <c r="F261" s="255">
        <v>3388</v>
      </c>
      <c r="G261" s="255">
        <v>77</v>
      </c>
      <c r="H261" s="255">
        <v>378</v>
      </c>
      <c r="I261" s="255">
        <f t="shared" ref="I261:I273" si="95">H261/F261*100</f>
        <v>11.15702479338843</v>
      </c>
      <c r="J261" s="255">
        <v>890</v>
      </c>
      <c r="K261" s="275">
        <v>126</v>
      </c>
    </row>
    <row r="262" spans="2:11" s="48" customFormat="1" ht="19.149999999999999" hidden="1" customHeight="1" outlineLevel="2" x14ac:dyDescent="0.25">
      <c r="B262" s="111" t="s">
        <v>94</v>
      </c>
      <c r="C262" s="112">
        <v>4</v>
      </c>
      <c r="D262" s="255">
        <v>477</v>
      </c>
      <c r="E262" s="255">
        <f t="shared" si="94"/>
        <v>3374</v>
      </c>
      <c r="F262" s="255">
        <v>3339</v>
      </c>
      <c r="G262" s="255">
        <v>35</v>
      </c>
      <c r="H262" s="255">
        <v>864</v>
      </c>
      <c r="I262" s="255">
        <f t="shared" si="95"/>
        <v>25.876010781671159</v>
      </c>
      <c r="J262" s="255">
        <v>584</v>
      </c>
      <c r="K262" s="275">
        <v>41</v>
      </c>
    </row>
    <row r="263" spans="2:11" s="48" customFormat="1" ht="19.149999999999999" hidden="1" customHeight="1" outlineLevel="2" x14ac:dyDescent="0.25">
      <c r="B263" s="111" t="s">
        <v>94</v>
      </c>
      <c r="C263" s="112">
        <v>5</v>
      </c>
      <c r="D263" s="255">
        <v>471</v>
      </c>
      <c r="E263" s="255">
        <f t="shared" si="94"/>
        <v>3374</v>
      </c>
      <c r="F263" s="255">
        <v>3297</v>
      </c>
      <c r="G263" s="255">
        <v>77</v>
      </c>
      <c r="H263" s="255">
        <v>733</v>
      </c>
      <c r="I263" s="255">
        <f t="shared" si="95"/>
        <v>22.232332423415226</v>
      </c>
      <c r="J263" s="255">
        <v>590</v>
      </c>
      <c r="K263" s="275">
        <v>448</v>
      </c>
    </row>
    <row r="264" spans="2:11" s="48" customFormat="1" ht="19.149999999999999" hidden="1" customHeight="1" outlineLevel="2" x14ac:dyDescent="0.25">
      <c r="B264" s="111" t="s">
        <v>94</v>
      </c>
      <c r="C264" s="112">
        <v>6</v>
      </c>
      <c r="D264" s="255">
        <v>477</v>
      </c>
      <c r="E264" s="255">
        <f t="shared" si="94"/>
        <v>3430</v>
      </c>
      <c r="F264" s="255">
        <v>3339</v>
      </c>
      <c r="G264" s="255">
        <v>91</v>
      </c>
      <c r="H264" s="255">
        <v>882</v>
      </c>
      <c r="I264" s="255">
        <f t="shared" si="95"/>
        <v>26.415094339622641</v>
      </c>
      <c r="J264" s="255">
        <v>330</v>
      </c>
      <c r="K264" s="275">
        <v>42</v>
      </c>
    </row>
    <row r="265" spans="2:11" s="48" customFormat="1" ht="19.149999999999999" hidden="1" customHeight="1" outlineLevel="2" x14ac:dyDescent="0.25">
      <c r="B265" s="111" t="s">
        <v>94</v>
      </c>
      <c r="C265" s="112">
        <v>7</v>
      </c>
      <c r="D265" s="255">
        <v>458</v>
      </c>
      <c r="E265" s="255">
        <f t="shared" si="94"/>
        <v>3276</v>
      </c>
      <c r="F265" s="255">
        <v>3206</v>
      </c>
      <c r="G265" s="255">
        <v>70</v>
      </c>
      <c r="H265" s="255">
        <v>903</v>
      </c>
      <c r="I265" s="255">
        <f t="shared" si="95"/>
        <v>28.165938864628821</v>
      </c>
      <c r="J265" s="255">
        <v>453</v>
      </c>
      <c r="K265" s="275">
        <v>0</v>
      </c>
    </row>
    <row r="266" spans="2:11" s="48" customFormat="1" ht="19.149999999999999" hidden="1" customHeight="1" outlineLevel="2" x14ac:dyDescent="0.25">
      <c r="B266" s="111" t="s">
        <v>94</v>
      </c>
      <c r="C266" s="112">
        <v>8</v>
      </c>
      <c r="D266" s="255">
        <v>470</v>
      </c>
      <c r="E266" s="255">
        <f t="shared" si="94"/>
        <v>3353</v>
      </c>
      <c r="F266" s="255">
        <v>3290</v>
      </c>
      <c r="G266" s="255">
        <v>63</v>
      </c>
      <c r="H266" s="255">
        <v>201</v>
      </c>
      <c r="I266" s="255">
        <f t="shared" si="95"/>
        <v>6.1094224924012162</v>
      </c>
      <c r="J266" s="255">
        <v>217</v>
      </c>
      <c r="K266" s="275">
        <v>54</v>
      </c>
    </row>
    <row r="267" spans="2:11" s="48" customFormat="1" ht="19.149999999999999" hidden="1" customHeight="1" outlineLevel="2" x14ac:dyDescent="0.25">
      <c r="B267" s="111" t="s">
        <v>94</v>
      </c>
      <c r="C267" s="112">
        <v>9</v>
      </c>
      <c r="D267" s="255">
        <v>548</v>
      </c>
      <c r="E267" s="255">
        <f t="shared" si="94"/>
        <v>3906</v>
      </c>
      <c r="F267" s="255">
        <v>3836</v>
      </c>
      <c r="G267" s="255">
        <v>70</v>
      </c>
      <c r="H267" s="255">
        <v>378</v>
      </c>
      <c r="I267" s="255">
        <f t="shared" si="95"/>
        <v>9.8540145985401466</v>
      </c>
      <c r="J267" s="255">
        <v>400</v>
      </c>
      <c r="K267" s="275">
        <v>182</v>
      </c>
    </row>
    <row r="268" spans="2:11" s="48" customFormat="1" ht="19.149999999999999" hidden="1" customHeight="1" outlineLevel="2" x14ac:dyDescent="0.25">
      <c r="B268" s="111" t="s">
        <v>94</v>
      </c>
      <c r="C268" s="112">
        <v>10</v>
      </c>
      <c r="D268" s="255">
        <v>505</v>
      </c>
      <c r="E268" s="255">
        <f t="shared" si="94"/>
        <v>3619</v>
      </c>
      <c r="F268" s="255">
        <v>3535</v>
      </c>
      <c r="G268" s="255">
        <v>84</v>
      </c>
      <c r="H268" s="255">
        <v>761</v>
      </c>
      <c r="I268" s="255">
        <f t="shared" si="95"/>
        <v>21.527581329561528</v>
      </c>
      <c r="J268" s="255">
        <v>248</v>
      </c>
      <c r="K268" s="275">
        <v>66</v>
      </c>
    </row>
    <row r="269" spans="2:11" s="48" customFormat="1" ht="19.149999999999999" hidden="1" customHeight="1" outlineLevel="2" x14ac:dyDescent="0.25">
      <c r="B269" s="111" t="s">
        <v>94</v>
      </c>
      <c r="C269" s="112">
        <v>11</v>
      </c>
      <c r="D269" s="255">
        <v>479</v>
      </c>
      <c r="E269" s="255">
        <f t="shared" si="94"/>
        <v>3423</v>
      </c>
      <c r="F269" s="255">
        <v>3353</v>
      </c>
      <c r="G269" s="255">
        <v>70</v>
      </c>
      <c r="H269" s="255">
        <v>1295</v>
      </c>
      <c r="I269" s="255">
        <f t="shared" si="95"/>
        <v>38.622129436325679</v>
      </c>
      <c r="J269" s="255">
        <v>242</v>
      </c>
      <c r="K269" s="275">
        <v>443</v>
      </c>
    </row>
    <row r="270" spans="2:11" s="48" customFormat="1" ht="19.149999999999999" hidden="1" customHeight="1" outlineLevel="2" x14ac:dyDescent="0.25">
      <c r="B270" s="111" t="s">
        <v>94</v>
      </c>
      <c r="C270" s="112">
        <v>12</v>
      </c>
      <c r="D270" s="255">
        <v>597</v>
      </c>
      <c r="E270" s="255">
        <f t="shared" si="94"/>
        <v>4270</v>
      </c>
      <c r="F270" s="255">
        <v>4179</v>
      </c>
      <c r="G270" s="255">
        <v>91</v>
      </c>
      <c r="H270" s="255">
        <v>434</v>
      </c>
      <c r="I270" s="255">
        <f t="shared" si="95"/>
        <v>10.385259631490786</v>
      </c>
      <c r="J270" s="255">
        <v>760</v>
      </c>
      <c r="K270" s="275">
        <v>170</v>
      </c>
    </row>
    <row r="271" spans="2:11" s="48" customFormat="1" ht="19.149999999999999" hidden="1" customHeight="1" outlineLevel="2" x14ac:dyDescent="0.25">
      <c r="B271" s="111" t="s">
        <v>94</v>
      </c>
      <c r="C271" s="112">
        <v>13</v>
      </c>
      <c r="D271" s="255">
        <v>541</v>
      </c>
      <c r="E271" s="255">
        <f t="shared" si="94"/>
        <v>3878</v>
      </c>
      <c r="F271" s="255">
        <v>3787</v>
      </c>
      <c r="G271" s="255">
        <v>91</v>
      </c>
      <c r="H271" s="255">
        <v>1456</v>
      </c>
      <c r="I271" s="255">
        <f t="shared" si="95"/>
        <v>38.447319778188536</v>
      </c>
      <c r="J271" s="255">
        <v>228</v>
      </c>
      <c r="K271" s="275">
        <v>391</v>
      </c>
    </row>
    <row r="272" spans="2:11" s="48" customFormat="1" ht="19.149999999999999" hidden="1" customHeight="1" outlineLevel="2" x14ac:dyDescent="0.25">
      <c r="B272" s="111" t="s">
        <v>94</v>
      </c>
      <c r="C272" s="112">
        <v>14</v>
      </c>
      <c r="D272" s="255">
        <v>559</v>
      </c>
      <c r="E272" s="255">
        <f t="shared" si="94"/>
        <v>3962</v>
      </c>
      <c r="F272" s="255">
        <v>3913</v>
      </c>
      <c r="G272" s="255">
        <v>49</v>
      </c>
      <c r="H272" s="255">
        <v>297</v>
      </c>
      <c r="I272" s="255">
        <f t="shared" si="95"/>
        <v>7.5900843342703803</v>
      </c>
      <c r="J272" s="255">
        <v>855</v>
      </c>
      <c r="K272" s="275">
        <v>109</v>
      </c>
    </row>
    <row r="273" spans="2:11" s="48" customFormat="1" ht="19.149999999999999" hidden="1" customHeight="1" outlineLevel="2" x14ac:dyDescent="0.25">
      <c r="B273" s="111" t="s">
        <v>94</v>
      </c>
      <c r="C273" s="112">
        <v>15</v>
      </c>
      <c r="D273" s="255">
        <v>466</v>
      </c>
      <c r="E273" s="255">
        <f t="shared" si="94"/>
        <v>3325</v>
      </c>
      <c r="F273" s="255">
        <v>3262</v>
      </c>
      <c r="G273" s="255">
        <v>63</v>
      </c>
      <c r="H273" s="255">
        <v>1029</v>
      </c>
      <c r="I273" s="255">
        <f t="shared" si="95"/>
        <v>31.545064377682401</v>
      </c>
      <c r="J273" s="255">
        <v>1191</v>
      </c>
      <c r="K273" s="275">
        <v>161</v>
      </c>
    </row>
    <row r="274" spans="2:11" s="48" customFormat="1" ht="19.149999999999999" hidden="1" customHeight="1" outlineLevel="2" x14ac:dyDescent="0.25">
      <c r="B274" s="111" t="s">
        <v>94</v>
      </c>
      <c r="C274" s="112" t="s">
        <v>14</v>
      </c>
      <c r="D274" s="242"/>
      <c r="E274" s="255">
        <f t="shared" si="94"/>
        <v>42</v>
      </c>
      <c r="F274" s="242"/>
      <c r="G274" s="242">
        <v>42</v>
      </c>
      <c r="H274" s="242">
        <v>42</v>
      </c>
      <c r="I274" s="242"/>
      <c r="J274" s="242"/>
      <c r="K274" s="246"/>
    </row>
    <row r="275" spans="2:11" s="48" customFormat="1" ht="19.149999999999999" customHeight="1" outlineLevel="1" collapsed="1" x14ac:dyDescent="0.25">
      <c r="B275" s="113" t="s">
        <v>94</v>
      </c>
      <c r="C275" s="150"/>
      <c r="D275" s="242">
        <f>SUM(D259:D274)</f>
        <v>7547</v>
      </c>
      <c r="E275" s="242">
        <f t="shared" ref="E275:G275" si="96">SUM(E259:E274)</f>
        <v>53977</v>
      </c>
      <c r="F275" s="242">
        <f t="shared" si="96"/>
        <v>52829</v>
      </c>
      <c r="G275" s="242">
        <f t="shared" si="96"/>
        <v>1148</v>
      </c>
      <c r="H275" s="242">
        <f t="shared" ref="H275" si="97">SUM(H259:H274)</f>
        <v>10763</v>
      </c>
      <c r="I275" s="242">
        <f>H275/F275*100</f>
        <v>20.373279827367544</v>
      </c>
      <c r="J275" s="242">
        <f t="shared" ref="J275:K275" si="98">SUM(J259:J274)</f>
        <v>8458</v>
      </c>
      <c r="K275" s="246">
        <f t="shared" si="98"/>
        <v>2947</v>
      </c>
    </row>
    <row r="276" spans="2:11" s="48" customFormat="1" ht="19.149999999999999" hidden="1" customHeight="1" outlineLevel="2" x14ac:dyDescent="0.25">
      <c r="B276" s="111" t="s">
        <v>95</v>
      </c>
      <c r="C276" s="117">
        <v>1</v>
      </c>
      <c r="D276" s="257">
        <v>461</v>
      </c>
      <c r="E276" s="257">
        <f>F276+G276</f>
        <v>3283</v>
      </c>
      <c r="F276" s="257">
        <v>3227</v>
      </c>
      <c r="G276" s="257">
        <v>56</v>
      </c>
      <c r="H276" s="257">
        <v>574</v>
      </c>
      <c r="I276" s="257">
        <f>H276/F276*100</f>
        <v>17.787418655097614</v>
      </c>
      <c r="J276" s="257">
        <v>687</v>
      </c>
      <c r="K276" s="258">
        <v>164</v>
      </c>
    </row>
    <row r="277" spans="2:11" s="48" customFormat="1" ht="19.149999999999999" hidden="1" customHeight="1" outlineLevel="2" x14ac:dyDescent="0.25">
      <c r="B277" s="111" t="s">
        <v>95</v>
      </c>
      <c r="C277" s="117">
        <v>2</v>
      </c>
      <c r="D277" s="257">
        <v>475</v>
      </c>
      <c r="E277" s="257">
        <f t="shared" ref="E277:E281" si="99">F277+G277</f>
        <v>3388</v>
      </c>
      <c r="F277" s="257">
        <v>3325</v>
      </c>
      <c r="G277" s="257">
        <v>63</v>
      </c>
      <c r="H277" s="257">
        <v>504</v>
      </c>
      <c r="I277" s="257">
        <f>H277/F277*100</f>
        <v>15.157894736842106</v>
      </c>
      <c r="J277" s="257">
        <v>450</v>
      </c>
      <c r="K277" s="258">
        <v>67</v>
      </c>
    </row>
    <row r="278" spans="2:11" s="48" customFormat="1" ht="19.149999999999999" hidden="1" customHeight="1" outlineLevel="2" x14ac:dyDescent="0.25">
      <c r="B278" s="111" t="s">
        <v>95</v>
      </c>
      <c r="C278" s="117">
        <v>3</v>
      </c>
      <c r="D278" s="257">
        <v>589</v>
      </c>
      <c r="E278" s="257">
        <f t="shared" si="99"/>
        <v>4214</v>
      </c>
      <c r="F278" s="257">
        <v>4123</v>
      </c>
      <c r="G278" s="257">
        <v>91</v>
      </c>
      <c r="H278" s="257">
        <v>1603</v>
      </c>
      <c r="I278" s="257">
        <f t="shared" ref="I278:I280" si="100">H278/F278*100</f>
        <v>38.879456706281836</v>
      </c>
      <c r="J278" s="257">
        <v>833</v>
      </c>
      <c r="K278" s="258">
        <v>188</v>
      </c>
    </row>
    <row r="279" spans="2:11" s="48" customFormat="1" ht="19.149999999999999" hidden="1" customHeight="1" outlineLevel="2" x14ac:dyDescent="0.25">
      <c r="B279" s="111" t="s">
        <v>95</v>
      </c>
      <c r="C279" s="117">
        <v>4</v>
      </c>
      <c r="D279" s="257">
        <v>595</v>
      </c>
      <c r="E279" s="257">
        <f t="shared" si="99"/>
        <v>4242</v>
      </c>
      <c r="F279" s="257">
        <v>4165</v>
      </c>
      <c r="G279" s="257">
        <v>77</v>
      </c>
      <c r="H279" s="257">
        <v>1211</v>
      </c>
      <c r="I279" s="257">
        <f t="shared" si="100"/>
        <v>29.075630252100844</v>
      </c>
      <c r="J279" s="257">
        <v>579</v>
      </c>
      <c r="K279" s="258">
        <v>207</v>
      </c>
    </row>
    <row r="280" spans="2:11" s="48" customFormat="1" ht="19.149999999999999" hidden="1" customHeight="1" outlineLevel="2" x14ac:dyDescent="0.25">
      <c r="B280" s="111" t="s">
        <v>95</v>
      </c>
      <c r="C280" s="117">
        <v>5</v>
      </c>
      <c r="D280" s="257">
        <v>528</v>
      </c>
      <c r="E280" s="257">
        <f t="shared" si="99"/>
        <v>3787</v>
      </c>
      <c r="F280" s="257">
        <v>3696</v>
      </c>
      <c r="G280" s="257">
        <v>91</v>
      </c>
      <c r="H280" s="257">
        <v>2237</v>
      </c>
      <c r="I280" s="257">
        <f t="shared" si="100"/>
        <v>60.524891774891778</v>
      </c>
      <c r="J280" s="257">
        <v>531</v>
      </c>
      <c r="K280" s="258">
        <v>68</v>
      </c>
    </row>
    <row r="281" spans="2:11" s="48" customFormat="1" ht="19.149999999999999" hidden="1" customHeight="1" outlineLevel="2" x14ac:dyDescent="0.25">
      <c r="B281" s="111" t="s">
        <v>95</v>
      </c>
      <c r="C281" s="117" t="s">
        <v>14</v>
      </c>
      <c r="D281" s="243"/>
      <c r="E281" s="257">
        <f t="shared" si="99"/>
        <v>42</v>
      </c>
      <c r="F281" s="243"/>
      <c r="G281" s="243">
        <v>42</v>
      </c>
      <c r="H281" s="243">
        <v>42</v>
      </c>
      <c r="I281" s="243"/>
      <c r="J281" s="243">
        <v>6</v>
      </c>
      <c r="K281" s="248">
        <v>6</v>
      </c>
    </row>
    <row r="282" spans="2:11" s="48" customFormat="1" ht="19.149999999999999" customHeight="1" outlineLevel="1" collapsed="1" x14ac:dyDescent="0.25">
      <c r="B282" s="113" t="s">
        <v>151</v>
      </c>
      <c r="C282" s="150"/>
      <c r="D282" s="243">
        <f>SUM(D276:D281)</f>
        <v>2648</v>
      </c>
      <c r="E282" s="243">
        <f t="shared" ref="E282:G282" si="101">SUM(E276:E281)</f>
        <v>18956</v>
      </c>
      <c r="F282" s="243">
        <f t="shared" si="101"/>
        <v>18536</v>
      </c>
      <c r="G282" s="243">
        <f t="shared" si="101"/>
        <v>420</v>
      </c>
      <c r="H282" s="243">
        <f t="shared" ref="H282" si="102">SUM(H276:H281)</f>
        <v>6171</v>
      </c>
      <c r="I282" s="242">
        <f>H282/F282*100</f>
        <v>33.291972378075094</v>
      </c>
      <c r="J282" s="243">
        <f t="shared" ref="J282:K282" si="103">SUM(J276:J281)</f>
        <v>3086</v>
      </c>
      <c r="K282" s="248">
        <f t="shared" si="103"/>
        <v>700</v>
      </c>
    </row>
    <row r="283" spans="2:11" s="48" customFormat="1" ht="19.149999999999999" hidden="1" customHeight="1" outlineLevel="2" x14ac:dyDescent="0.25">
      <c r="B283" s="111" t="s">
        <v>96</v>
      </c>
      <c r="C283" s="112">
        <v>1</v>
      </c>
      <c r="D283" s="255">
        <v>578</v>
      </c>
      <c r="E283" s="255">
        <f>F283+G283</f>
        <v>4116</v>
      </c>
      <c r="F283" s="255">
        <v>4046</v>
      </c>
      <c r="G283" s="255">
        <v>70</v>
      </c>
      <c r="H283" s="255">
        <v>1525</v>
      </c>
      <c r="I283" s="255">
        <f>H283/F283*100</f>
        <v>37.691547207118141</v>
      </c>
      <c r="J283" s="255">
        <v>556</v>
      </c>
      <c r="K283" s="275">
        <v>85</v>
      </c>
    </row>
    <row r="284" spans="2:11" s="48" customFormat="1" ht="19.149999999999999" hidden="1" customHeight="1" outlineLevel="2" x14ac:dyDescent="0.25">
      <c r="B284" s="111" t="s">
        <v>96</v>
      </c>
      <c r="C284" s="112">
        <v>2</v>
      </c>
      <c r="D284" s="255">
        <v>498</v>
      </c>
      <c r="E284" s="255">
        <f t="shared" ref="E284:E287" si="104">F284+G284</f>
        <v>3556</v>
      </c>
      <c r="F284" s="255">
        <v>3486</v>
      </c>
      <c r="G284" s="255">
        <v>70</v>
      </c>
      <c r="H284" s="255">
        <v>2513</v>
      </c>
      <c r="I284" s="255">
        <f>H284/F284*100</f>
        <v>72.088353413654616</v>
      </c>
      <c r="J284" s="255">
        <v>734</v>
      </c>
      <c r="K284" s="275">
        <v>305</v>
      </c>
    </row>
    <row r="285" spans="2:11" s="48" customFormat="1" ht="19.149999999999999" hidden="1" customHeight="1" outlineLevel="2" x14ac:dyDescent="0.25">
      <c r="B285" s="111" t="s">
        <v>96</v>
      </c>
      <c r="C285" s="112">
        <v>3</v>
      </c>
      <c r="D285" s="255">
        <v>475</v>
      </c>
      <c r="E285" s="255">
        <f t="shared" si="104"/>
        <v>3395</v>
      </c>
      <c r="F285" s="255">
        <v>3325</v>
      </c>
      <c r="G285" s="255">
        <v>70</v>
      </c>
      <c r="H285" s="255">
        <v>1120</v>
      </c>
      <c r="I285" s="255">
        <f t="shared" ref="I285:I286" si="105">H285/F285*100</f>
        <v>33.684210526315788</v>
      </c>
      <c r="J285" s="255">
        <v>665</v>
      </c>
      <c r="K285" s="275">
        <v>206</v>
      </c>
    </row>
    <row r="286" spans="2:11" s="48" customFormat="1" ht="19.149999999999999" hidden="1" customHeight="1" outlineLevel="2" x14ac:dyDescent="0.25">
      <c r="B286" s="111" t="s">
        <v>96</v>
      </c>
      <c r="C286" s="112">
        <v>4</v>
      </c>
      <c r="D286" s="255">
        <v>547</v>
      </c>
      <c r="E286" s="255">
        <f t="shared" si="104"/>
        <v>3927</v>
      </c>
      <c r="F286" s="255">
        <v>3829</v>
      </c>
      <c r="G286" s="255">
        <v>98</v>
      </c>
      <c r="H286" s="255">
        <v>1036</v>
      </c>
      <c r="I286" s="255">
        <f t="shared" si="105"/>
        <v>27.056672760511884</v>
      </c>
      <c r="J286" s="255">
        <v>586</v>
      </c>
      <c r="K286" s="275">
        <v>198</v>
      </c>
    </row>
    <row r="287" spans="2:11" s="48" customFormat="1" ht="19.149999999999999" hidden="1" customHeight="1" outlineLevel="2" x14ac:dyDescent="0.25">
      <c r="B287" s="111" t="s">
        <v>96</v>
      </c>
      <c r="C287" s="112" t="s">
        <v>14</v>
      </c>
      <c r="D287" s="242"/>
      <c r="E287" s="255">
        <f t="shared" si="104"/>
        <v>14</v>
      </c>
      <c r="F287" s="242"/>
      <c r="G287" s="242">
        <v>14</v>
      </c>
      <c r="H287" s="242">
        <v>14</v>
      </c>
      <c r="I287" s="242"/>
      <c r="J287" s="242">
        <v>5</v>
      </c>
      <c r="K287" s="246">
        <v>5</v>
      </c>
    </row>
    <row r="288" spans="2:11" s="48" customFormat="1" ht="19.149999999999999" customHeight="1" outlineLevel="1" collapsed="1" x14ac:dyDescent="0.25">
      <c r="B288" s="113" t="s">
        <v>96</v>
      </c>
      <c r="C288" s="150"/>
      <c r="D288" s="242">
        <f>SUM(D283:D287)</f>
        <v>2098</v>
      </c>
      <c r="E288" s="242">
        <f t="shared" ref="E288:G288" si="106">SUM(E283:E287)</f>
        <v>15008</v>
      </c>
      <c r="F288" s="242">
        <f t="shared" si="106"/>
        <v>14686</v>
      </c>
      <c r="G288" s="242">
        <f t="shared" si="106"/>
        <v>322</v>
      </c>
      <c r="H288" s="242">
        <f t="shared" ref="H288" si="107">SUM(H283:H287)</f>
        <v>6208</v>
      </c>
      <c r="I288" s="242">
        <f>H288/F288*100</f>
        <v>42.271551137137408</v>
      </c>
      <c r="J288" s="242">
        <f t="shared" ref="J288:K288" si="108">SUM(J283:J287)</f>
        <v>2546</v>
      </c>
      <c r="K288" s="246">
        <f t="shared" si="108"/>
        <v>799</v>
      </c>
    </row>
    <row r="289" spans="2:11" s="48" customFormat="1" ht="19.149999999999999" hidden="1" customHeight="1" outlineLevel="2" x14ac:dyDescent="0.25">
      <c r="B289" s="111" t="s">
        <v>97</v>
      </c>
      <c r="C289" s="112">
        <v>1</v>
      </c>
      <c r="D289" s="255">
        <v>526</v>
      </c>
      <c r="E289" s="255">
        <f>F289+G289</f>
        <v>3801</v>
      </c>
      <c r="F289" s="255">
        <v>3682</v>
      </c>
      <c r="G289" s="255">
        <v>119</v>
      </c>
      <c r="H289" s="255">
        <v>952</v>
      </c>
      <c r="I289" s="255">
        <f>H289/F289*100</f>
        <v>25.85551330798479</v>
      </c>
      <c r="J289" s="255">
        <v>642</v>
      </c>
      <c r="K289" s="275">
        <v>180</v>
      </c>
    </row>
    <row r="290" spans="2:11" s="48" customFormat="1" ht="19.149999999999999" hidden="1" customHeight="1" outlineLevel="2" x14ac:dyDescent="0.25">
      <c r="B290" s="111" t="s">
        <v>97</v>
      </c>
      <c r="C290" s="112">
        <v>2</v>
      </c>
      <c r="D290" s="255">
        <v>543</v>
      </c>
      <c r="E290" s="255">
        <f t="shared" ref="E290:E296" si="109">F290+G290</f>
        <v>3878</v>
      </c>
      <c r="F290" s="255">
        <v>3801</v>
      </c>
      <c r="G290" s="255">
        <v>77</v>
      </c>
      <c r="H290" s="255">
        <v>1003</v>
      </c>
      <c r="I290" s="255">
        <f>H290/F290*100</f>
        <v>26.387792686135224</v>
      </c>
      <c r="J290" s="255">
        <v>120</v>
      </c>
      <c r="K290" s="275">
        <v>39</v>
      </c>
    </row>
    <row r="291" spans="2:11" s="48" customFormat="1" ht="19.149999999999999" hidden="1" customHeight="1" outlineLevel="2" x14ac:dyDescent="0.25">
      <c r="B291" s="111" t="s">
        <v>97</v>
      </c>
      <c r="C291" s="112">
        <v>3</v>
      </c>
      <c r="D291" s="255">
        <v>564</v>
      </c>
      <c r="E291" s="255">
        <f t="shared" si="109"/>
        <v>4032</v>
      </c>
      <c r="F291" s="255">
        <v>3948</v>
      </c>
      <c r="G291" s="255">
        <v>84</v>
      </c>
      <c r="H291" s="255">
        <v>441</v>
      </c>
      <c r="I291" s="255">
        <f t="shared" ref="I291:I295" si="110">H291/F291*100</f>
        <v>11.170212765957446</v>
      </c>
      <c r="J291" s="255">
        <v>510</v>
      </c>
      <c r="K291" s="275">
        <v>160</v>
      </c>
    </row>
    <row r="292" spans="2:11" s="48" customFormat="1" ht="19.149999999999999" hidden="1" customHeight="1" outlineLevel="2" x14ac:dyDescent="0.25">
      <c r="B292" s="111" t="s">
        <v>97</v>
      </c>
      <c r="C292" s="112">
        <v>4</v>
      </c>
      <c r="D292" s="255">
        <v>445</v>
      </c>
      <c r="E292" s="255">
        <f t="shared" si="109"/>
        <v>3171</v>
      </c>
      <c r="F292" s="255">
        <v>3115</v>
      </c>
      <c r="G292" s="255">
        <v>56</v>
      </c>
      <c r="H292" s="255">
        <v>1050</v>
      </c>
      <c r="I292" s="255">
        <f t="shared" si="110"/>
        <v>33.707865168539328</v>
      </c>
      <c r="J292" s="255">
        <v>355</v>
      </c>
      <c r="K292" s="275">
        <v>215</v>
      </c>
    </row>
    <row r="293" spans="2:11" s="48" customFormat="1" ht="19.149999999999999" hidden="1" customHeight="1" outlineLevel="2" x14ac:dyDescent="0.25">
      <c r="B293" s="111" t="s">
        <v>97</v>
      </c>
      <c r="C293" s="112">
        <v>5</v>
      </c>
      <c r="D293" s="255">
        <v>517</v>
      </c>
      <c r="E293" s="255">
        <f t="shared" si="109"/>
        <v>3696</v>
      </c>
      <c r="F293" s="255">
        <v>3619</v>
      </c>
      <c r="G293" s="255">
        <v>77</v>
      </c>
      <c r="H293" s="255">
        <v>145</v>
      </c>
      <c r="I293" s="255">
        <f t="shared" si="110"/>
        <v>4.0066316662061343</v>
      </c>
      <c r="J293" s="255">
        <v>596</v>
      </c>
      <c r="K293" s="275">
        <v>76</v>
      </c>
    </row>
    <row r="294" spans="2:11" s="48" customFormat="1" ht="19.149999999999999" hidden="1" customHeight="1" outlineLevel="2" x14ac:dyDescent="0.25">
      <c r="B294" s="111" t="s">
        <v>97</v>
      </c>
      <c r="C294" s="112">
        <v>6</v>
      </c>
      <c r="D294" s="255">
        <v>505</v>
      </c>
      <c r="E294" s="255">
        <f t="shared" si="109"/>
        <v>3605</v>
      </c>
      <c r="F294" s="255">
        <v>3535</v>
      </c>
      <c r="G294" s="255">
        <v>70</v>
      </c>
      <c r="H294" s="255">
        <v>840</v>
      </c>
      <c r="I294" s="255">
        <f t="shared" si="110"/>
        <v>23.762376237623762</v>
      </c>
      <c r="J294" s="255">
        <v>294</v>
      </c>
      <c r="K294" s="275">
        <v>138</v>
      </c>
    </row>
    <row r="295" spans="2:11" s="48" customFormat="1" ht="19.149999999999999" hidden="1" customHeight="1" outlineLevel="2" x14ac:dyDescent="0.25">
      <c r="B295" s="111" t="s">
        <v>97</v>
      </c>
      <c r="C295" s="112">
        <v>7</v>
      </c>
      <c r="D295" s="255">
        <v>524</v>
      </c>
      <c r="E295" s="255">
        <f t="shared" si="109"/>
        <v>3752</v>
      </c>
      <c r="F295" s="255">
        <v>3668</v>
      </c>
      <c r="G295" s="255">
        <v>84</v>
      </c>
      <c r="H295" s="255">
        <v>2156</v>
      </c>
      <c r="I295" s="255">
        <f t="shared" si="110"/>
        <v>58.778625954198475</v>
      </c>
      <c r="J295" s="255">
        <v>410</v>
      </c>
      <c r="K295" s="275">
        <v>238</v>
      </c>
    </row>
    <row r="296" spans="2:11" s="48" customFormat="1" ht="19.149999999999999" hidden="1" customHeight="1" outlineLevel="2" x14ac:dyDescent="0.25">
      <c r="B296" s="111" t="s">
        <v>97</v>
      </c>
      <c r="C296" s="112" t="s">
        <v>14</v>
      </c>
      <c r="D296" s="242"/>
      <c r="E296" s="255">
        <f t="shared" si="109"/>
        <v>42</v>
      </c>
      <c r="F296" s="242"/>
      <c r="G296" s="242">
        <v>42</v>
      </c>
      <c r="H296" s="242">
        <v>10</v>
      </c>
      <c r="I296" s="242"/>
      <c r="J296" s="242">
        <v>1</v>
      </c>
      <c r="K296" s="246">
        <v>2</v>
      </c>
    </row>
    <row r="297" spans="2:11" s="48" customFormat="1" ht="19.149999999999999" customHeight="1" outlineLevel="1" collapsed="1" x14ac:dyDescent="0.25">
      <c r="B297" s="113" t="s">
        <v>97</v>
      </c>
      <c r="C297" s="150"/>
      <c r="D297" s="242">
        <f>SUM(D289:D296)</f>
        <v>3624</v>
      </c>
      <c r="E297" s="242">
        <f t="shared" ref="E297:G297" si="111">SUM(E289:E296)</f>
        <v>25977</v>
      </c>
      <c r="F297" s="242">
        <f t="shared" si="111"/>
        <v>25368</v>
      </c>
      <c r="G297" s="242">
        <f t="shared" si="111"/>
        <v>609</v>
      </c>
      <c r="H297" s="242">
        <f t="shared" ref="H297" si="112">SUM(H289:H296)</f>
        <v>6597</v>
      </c>
      <c r="I297" s="242">
        <f>H297/F297*100</f>
        <v>26.005203405865657</v>
      </c>
      <c r="J297" s="242">
        <f t="shared" ref="J297:K297" si="113">SUM(J289:J296)</f>
        <v>2928</v>
      </c>
      <c r="K297" s="246">
        <f t="shared" si="113"/>
        <v>1048</v>
      </c>
    </row>
    <row r="298" spans="2:11" s="48" customFormat="1" ht="19.149999999999999" hidden="1" customHeight="1" outlineLevel="2" x14ac:dyDescent="0.25">
      <c r="B298" s="111" t="s">
        <v>98</v>
      </c>
      <c r="C298" s="112">
        <v>1</v>
      </c>
      <c r="D298" s="255">
        <v>614</v>
      </c>
      <c r="E298" s="255">
        <f>F298+G298</f>
        <v>4410</v>
      </c>
      <c r="F298" s="255">
        <v>4298</v>
      </c>
      <c r="G298" s="255">
        <v>112</v>
      </c>
      <c r="H298" s="255">
        <v>336</v>
      </c>
      <c r="I298" s="255">
        <f>H298/F298*100</f>
        <v>7.8175895765472303</v>
      </c>
      <c r="J298" s="255">
        <v>258</v>
      </c>
      <c r="K298" s="275">
        <v>0</v>
      </c>
    </row>
    <row r="299" spans="2:11" s="48" customFormat="1" ht="19.149999999999999" hidden="1" customHeight="1" outlineLevel="2" x14ac:dyDescent="0.25">
      <c r="B299" s="111" t="s">
        <v>98</v>
      </c>
      <c r="C299" s="112">
        <v>2</v>
      </c>
      <c r="D299" s="255">
        <v>669</v>
      </c>
      <c r="E299" s="255">
        <f t="shared" ref="E299:E305" si="114">F299+G299</f>
        <v>4795</v>
      </c>
      <c r="F299" s="255">
        <v>4683</v>
      </c>
      <c r="G299" s="255">
        <v>112</v>
      </c>
      <c r="H299" s="255">
        <v>1295</v>
      </c>
      <c r="I299" s="255">
        <f>H299/F299*100</f>
        <v>27.65321375186846</v>
      </c>
      <c r="J299" s="255">
        <v>288</v>
      </c>
      <c r="K299" s="275">
        <v>183</v>
      </c>
    </row>
    <row r="300" spans="2:11" s="48" customFormat="1" ht="19.149999999999999" hidden="1" customHeight="1" outlineLevel="2" x14ac:dyDescent="0.25">
      <c r="B300" s="111" t="s">
        <v>98</v>
      </c>
      <c r="C300" s="112">
        <v>3</v>
      </c>
      <c r="D300" s="255">
        <v>872</v>
      </c>
      <c r="E300" s="255">
        <f t="shared" si="114"/>
        <v>6230</v>
      </c>
      <c r="F300" s="255">
        <v>6104</v>
      </c>
      <c r="G300" s="255">
        <v>126</v>
      </c>
      <c r="H300" s="255">
        <v>2899</v>
      </c>
      <c r="I300" s="255">
        <f t="shared" ref="I300:I304" si="115">H300/F300*100</f>
        <v>47.493446920052421</v>
      </c>
      <c r="J300" s="255">
        <v>269</v>
      </c>
      <c r="K300" s="275">
        <v>100</v>
      </c>
    </row>
    <row r="301" spans="2:11" s="48" customFormat="1" ht="19.149999999999999" hidden="1" customHeight="1" outlineLevel="2" x14ac:dyDescent="0.25">
      <c r="B301" s="111" t="s">
        <v>98</v>
      </c>
      <c r="C301" s="112">
        <v>4</v>
      </c>
      <c r="D301" s="255">
        <v>758</v>
      </c>
      <c r="E301" s="255">
        <f t="shared" si="114"/>
        <v>5425</v>
      </c>
      <c r="F301" s="255">
        <v>5306</v>
      </c>
      <c r="G301" s="255">
        <v>119</v>
      </c>
      <c r="H301" s="255">
        <v>987</v>
      </c>
      <c r="I301" s="255">
        <f t="shared" si="115"/>
        <v>18.601583113456467</v>
      </c>
      <c r="J301" s="255">
        <v>420</v>
      </c>
      <c r="K301" s="275">
        <v>51</v>
      </c>
    </row>
    <row r="302" spans="2:11" s="48" customFormat="1" ht="19.149999999999999" hidden="1" customHeight="1" outlineLevel="2" x14ac:dyDescent="0.25">
      <c r="B302" s="111" t="s">
        <v>98</v>
      </c>
      <c r="C302" s="112">
        <v>5</v>
      </c>
      <c r="D302" s="255">
        <v>590</v>
      </c>
      <c r="E302" s="255">
        <f t="shared" si="114"/>
        <v>4221</v>
      </c>
      <c r="F302" s="255">
        <v>4130</v>
      </c>
      <c r="G302" s="255">
        <v>91</v>
      </c>
      <c r="H302" s="255">
        <v>91</v>
      </c>
      <c r="I302" s="255">
        <f t="shared" si="115"/>
        <v>2.2033898305084745</v>
      </c>
      <c r="J302" s="255">
        <v>860</v>
      </c>
      <c r="K302" s="275">
        <v>123</v>
      </c>
    </row>
    <row r="303" spans="2:11" s="48" customFormat="1" ht="19.149999999999999" hidden="1" customHeight="1" outlineLevel="2" x14ac:dyDescent="0.25">
      <c r="B303" s="111" t="s">
        <v>98</v>
      </c>
      <c r="C303" s="112">
        <v>6</v>
      </c>
      <c r="D303" s="255">
        <v>675</v>
      </c>
      <c r="E303" s="255">
        <f t="shared" si="114"/>
        <v>4837</v>
      </c>
      <c r="F303" s="255">
        <v>4725</v>
      </c>
      <c r="G303" s="255">
        <v>112</v>
      </c>
      <c r="H303" s="255">
        <v>483</v>
      </c>
      <c r="I303" s="255">
        <f t="shared" si="115"/>
        <v>10.222222222222223</v>
      </c>
      <c r="J303" s="255">
        <v>375</v>
      </c>
      <c r="K303" s="275">
        <v>174</v>
      </c>
    </row>
    <row r="304" spans="2:11" s="48" customFormat="1" ht="19.149999999999999" hidden="1" customHeight="1" outlineLevel="2" x14ac:dyDescent="0.25">
      <c r="B304" s="111" t="s">
        <v>98</v>
      </c>
      <c r="C304" s="112">
        <v>7</v>
      </c>
      <c r="D304" s="255">
        <v>663</v>
      </c>
      <c r="E304" s="255">
        <f t="shared" si="114"/>
        <v>4732</v>
      </c>
      <c r="F304" s="255">
        <v>4641</v>
      </c>
      <c r="G304" s="255">
        <v>91</v>
      </c>
      <c r="H304" s="255">
        <v>1197</v>
      </c>
      <c r="I304" s="255">
        <f t="shared" si="115"/>
        <v>25.791855203619914</v>
      </c>
      <c r="J304" s="255">
        <v>110</v>
      </c>
      <c r="K304" s="275">
        <v>32</v>
      </c>
    </row>
    <row r="305" spans="2:11" s="48" customFormat="1" ht="19.149999999999999" hidden="1" customHeight="1" outlineLevel="2" x14ac:dyDescent="0.25">
      <c r="B305" s="111" t="s">
        <v>98</v>
      </c>
      <c r="C305" s="112" t="s">
        <v>14</v>
      </c>
      <c r="D305" s="242"/>
      <c r="E305" s="255">
        <f t="shared" si="114"/>
        <v>42</v>
      </c>
      <c r="F305" s="242"/>
      <c r="G305" s="242">
        <v>42</v>
      </c>
      <c r="H305" s="242">
        <v>42</v>
      </c>
      <c r="I305" s="242"/>
      <c r="J305" s="242">
        <v>8</v>
      </c>
      <c r="K305" s="246">
        <v>8</v>
      </c>
    </row>
    <row r="306" spans="2:11" s="48" customFormat="1" ht="19.149999999999999" customHeight="1" outlineLevel="1" collapsed="1" x14ac:dyDescent="0.25">
      <c r="B306" s="113" t="s">
        <v>98</v>
      </c>
      <c r="C306" s="150"/>
      <c r="D306" s="242">
        <f>SUM(D298:D305)</f>
        <v>4841</v>
      </c>
      <c r="E306" s="242">
        <f t="shared" ref="E306:G306" si="116">SUM(E298:E305)</f>
        <v>34692</v>
      </c>
      <c r="F306" s="242">
        <f t="shared" si="116"/>
        <v>33887</v>
      </c>
      <c r="G306" s="242">
        <f t="shared" si="116"/>
        <v>805</v>
      </c>
      <c r="H306" s="242">
        <f t="shared" ref="H306" si="117">SUM(H298:H305)</f>
        <v>7330</v>
      </c>
      <c r="I306" s="242">
        <f>H306/F306*100</f>
        <v>21.630713843066662</v>
      </c>
      <c r="J306" s="242">
        <f t="shared" ref="J306:K306" si="118">SUM(J298:J305)</f>
        <v>2588</v>
      </c>
      <c r="K306" s="246">
        <f t="shared" si="118"/>
        <v>671</v>
      </c>
    </row>
    <row r="307" spans="2:11" s="48" customFormat="1" ht="19.149999999999999" hidden="1" customHeight="1" outlineLevel="2" x14ac:dyDescent="0.25">
      <c r="B307" s="111" t="s">
        <v>99</v>
      </c>
      <c r="C307" s="112">
        <v>1</v>
      </c>
      <c r="D307" s="255">
        <v>496</v>
      </c>
      <c r="E307" s="255">
        <f>F307+G307</f>
        <v>3549</v>
      </c>
      <c r="F307" s="255">
        <v>3472</v>
      </c>
      <c r="G307" s="255">
        <v>77</v>
      </c>
      <c r="H307" s="255">
        <v>427</v>
      </c>
      <c r="I307" s="255">
        <f>H307/F307*100</f>
        <v>12.298387096774194</v>
      </c>
      <c r="J307" s="255">
        <v>0</v>
      </c>
      <c r="K307" s="275">
        <v>108</v>
      </c>
    </row>
    <row r="308" spans="2:11" s="48" customFormat="1" ht="19.149999999999999" hidden="1" customHeight="1" outlineLevel="2" x14ac:dyDescent="0.25">
      <c r="B308" s="111" t="s">
        <v>99</v>
      </c>
      <c r="C308" s="112">
        <v>2</v>
      </c>
      <c r="D308" s="255">
        <v>563</v>
      </c>
      <c r="E308" s="255">
        <f t="shared" ref="E308:E314" si="119">F308+G308</f>
        <v>4004</v>
      </c>
      <c r="F308" s="255">
        <v>3941</v>
      </c>
      <c r="G308" s="255">
        <v>63</v>
      </c>
      <c r="H308" s="255">
        <v>630</v>
      </c>
      <c r="I308" s="255">
        <f>H308/F308*100</f>
        <v>15.985790408525755</v>
      </c>
      <c r="J308" s="255">
        <v>575</v>
      </c>
      <c r="K308" s="275">
        <v>160</v>
      </c>
    </row>
    <row r="309" spans="2:11" s="48" customFormat="1" ht="19.149999999999999" hidden="1" customHeight="1" outlineLevel="2" x14ac:dyDescent="0.25">
      <c r="B309" s="111" t="s">
        <v>99</v>
      </c>
      <c r="C309" s="112">
        <v>3</v>
      </c>
      <c r="D309" s="255">
        <v>503</v>
      </c>
      <c r="E309" s="255">
        <f t="shared" si="119"/>
        <v>3598</v>
      </c>
      <c r="F309" s="255">
        <v>3521</v>
      </c>
      <c r="G309" s="255">
        <v>77</v>
      </c>
      <c r="H309" s="255">
        <v>1235</v>
      </c>
      <c r="I309" s="255">
        <f t="shared" ref="I309:I313" si="120">H309/F309*100</f>
        <v>35.07526270945754</v>
      </c>
      <c r="J309" s="255">
        <v>212</v>
      </c>
      <c r="K309" s="275">
        <v>53</v>
      </c>
    </row>
    <row r="310" spans="2:11" s="48" customFormat="1" ht="19.149999999999999" hidden="1" customHeight="1" outlineLevel="2" x14ac:dyDescent="0.25">
      <c r="B310" s="111" t="s">
        <v>99</v>
      </c>
      <c r="C310" s="112">
        <v>4</v>
      </c>
      <c r="D310" s="257">
        <v>547</v>
      </c>
      <c r="E310" s="255">
        <f t="shared" si="119"/>
        <v>3899</v>
      </c>
      <c r="F310" s="257">
        <v>3829</v>
      </c>
      <c r="G310" s="257">
        <v>70</v>
      </c>
      <c r="H310" s="257">
        <v>574</v>
      </c>
      <c r="I310" s="257">
        <f t="shared" si="120"/>
        <v>14.990859232175502</v>
      </c>
      <c r="J310" s="257">
        <v>446</v>
      </c>
      <c r="K310" s="258">
        <v>139</v>
      </c>
    </row>
    <row r="311" spans="2:11" s="48" customFormat="1" ht="19.149999999999999" hidden="1" customHeight="1" outlineLevel="2" x14ac:dyDescent="0.25">
      <c r="B311" s="111" t="s">
        <v>99</v>
      </c>
      <c r="C311" s="112">
        <v>5</v>
      </c>
      <c r="D311" s="255">
        <v>501</v>
      </c>
      <c r="E311" s="255">
        <f t="shared" si="119"/>
        <v>3598</v>
      </c>
      <c r="F311" s="255">
        <v>3507</v>
      </c>
      <c r="G311" s="255">
        <v>91</v>
      </c>
      <c r="H311" s="255">
        <v>761</v>
      </c>
      <c r="I311" s="255">
        <f t="shared" si="120"/>
        <v>21.699458226404332</v>
      </c>
      <c r="J311" s="255">
        <v>176</v>
      </c>
      <c r="K311" s="275">
        <v>130</v>
      </c>
    </row>
    <row r="312" spans="2:11" s="48" customFormat="1" ht="19.149999999999999" hidden="1" customHeight="1" outlineLevel="2" x14ac:dyDescent="0.25">
      <c r="B312" s="111" t="s">
        <v>99</v>
      </c>
      <c r="C312" s="112">
        <v>6</v>
      </c>
      <c r="D312" s="255">
        <v>552</v>
      </c>
      <c r="E312" s="255">
        <f t="shared" si="119"/>
        <v>3934</v>
      </c>
      <c r="F312" s="255">
        <v>3864</v>
      </c>
      <c r="G312" s="255">
        <v>70</v>
      </c>
      <c r="H312" s="255">
        <v>1230</v>
      </c>
      <c r="I312" s="255">
        <f t="shared" si="120"/>
        <v>31.832298136645964</v>
      </c>
      <c r="J312" s="255">
        <v>302</v>
      </c>
      <c r="K312" s="275">
        <v>93</v>
      </c>
    </row>
    <row r="313" spans="2:11" s="48" customFormat="1" ht="19.149999999999999" hidden="1" customHeight="1" outlineLevel="2" x14ac:dyDescent="0.25">
      <c r="B313" s="111" t="s">
        <v>99</v>
      </c>
      <c r="C313" s="112">
        <v>7</v>
      </c>
      <c r="D313" s="255">
        <v>474</v>
      </c>
      <c r="E313" s="255">
        <f t="shared" si="119"/>
        <v>3381</v>
      </c>
      <c r="F313" s="255">
        <v>3318</v>
      </c>
      <c r="G313" s="255">
        <v>63</v>
      </c>
      <c r="H313" s="255">
        <v>0</v>
      </c>
      <c r="I313" s="255">
        <f t="shared" si="120"/>
        <v>0</v>
      </c>
      <c r="J313" s="255">
        <v>0</v>
      </c>
      <c r="K313" s="275">
        <v>0</v>
      </c>
    </row>
    <row r="314" spans="2:11" s="48" customFormat="1" ht="19.149999999999999" hidden="1" customHeight="1" outlineLevel="2" x14ac:dyDescent="0.25">
      <c r="B314" s="111" t="s">
        <v>99</v>
      </c>
      <c r="C314" s="112" t="s">
        <v>14</v>
      </c>
      <c r="D314" s="242"/>
      <c r="E314" s="255">
        <f t="shared" si="119"/>
        <v>42</v>
      </c>
      <c r="F314" s="242"/>
      <c r="G314" s="242">
        <v>42</v>
      </c>
      <c r="H314" s="242">
        <v>42</v>
      </c>
      <c r="I314" s="242"/>
      <c r="J314" s="242">
        <v>8</v>
      </c>
      <c r="K314" s="246">
        <v>8</v>
      </c>
    </row>
    <row r="315" spans="2:11" s="48" customFormat="1" ht="19.149999999999999" customHeight="1" outlineLevel="1" collapsed="1" x14ac:dyDescent="0.25">
      <c r="B315" s="113" t="s">
        <v>99</v>
      </c>
      <c r="C315" s="150"/>
      <c r="D315" s="242">
        <f>SUM(D307:D314)</f>
        <v>3636</v>
      </c>
      <c r="E315" s="242">
        <f t="shared" ref="E315:G315" si="121">SUM(E307:E314)</f>
        <v>26005</v>
      </c>
      <c r="F315" s="242">
        <f t="shared" si="121"/>
        <v>25452</v>
      </c>
      <c r="G315" s="242">
        <f t="shared" si="121"/>
        <v>553</v>
      </c>
      <c r="H315" s="242">
        <f t="shared" ref="H315" si="122">SUM(H307:H314)</f>
        <v>4899</v>
      </c>
      <c r="I315" s="242">
        <f>H315/F315*100</f>
        <v>19.247996228194246</v>
      </c>
      <c r="J315" s="242">
        <f t="shared" ref="J315:K315" si="123">SUM(J307:J314)</f>
        <v>1719</v>
      </c>
      <c r="K315" s="246">
        <f t="shared" si="123"/>
        <v>691</v>
      </c>
    </row>
    <row r="316" spans="2:11" s="48" customFormat="1" ht="19.149999999999999" hidden="1" customHeight="1" outlineLevel="2" x14ac:dyDescent="0.25">
      <c r="B316" s="111" t="s">
        <v>100</v>
      </c>
      <c r="C316" s="112">
        <v>1</v>
      </c>
      <c r="D316" s="255">
        <v>453</v>
      </c>
      <c r="E316" s="255">
        <f>F316+G316</f>
        <v>3234</v>
      </c>
      <c r="F316" s="255">
        <v>3171</v>
      </c>
      <c r="G316" s="255">
        <v>63</v>
      </c>
      <c r="H316" s="255">
        <v>1070</v>
      </c>
      <c r="I316" s="255">
        <f>H316/F316*100</f>
        <v>33.743298643960898</v>
      </c>
      <c r="J316" s="255">
        <v>222</v>
      </c>
      <c r="K316" s="275">
        <v>0</v>
      </c>
    </row>
    <row r="317" spans="2:11" s="48" customFormat="1" ht="19.149999999999999" hidden="1" customHeight="1" outlineLevel="2" x14ac:dyDescent="0.25">
      <c r="B317" s="111" t="s">
        <v>100</v>
      </c>
      <c r="C317" s="112">
        <v>2</v>
      </c>
      <c r="D317" s="255">
        <v>540</v>
      </c>
      <c r="E317" s="255">
        <f t="shared" ref="E317:E322" si="124">F317+G317</f>
        <v>3836</v>
      </c>
      <c r="F317" s="255">
        <v>3780</v>
      </c>
      <c r="G317" s="255">
        <v>56</v>
      </c>
      <c r="H317" s="255">
        <v>497</v>
      </c>
      <c r="I317" s="255">
        <f>H317/F317*100</f>
        <v>13.148148148148147</v>
      </c>
      <c r="J317" s="255">
        <v>80</v>
      </c>
      <c r="K317" s="275">
        <v>0</v>
      </c>
    </row>
    <row r="318" spans="2:11" s="48" customFormat="1" ht="19.149999999999999" hidden="1" customHeight="1" outlineLevel="2" x14ac:dyDescent="0.25">
      <c r="B318" s="111" t="s">
        <v>100</v>
      </c>
      <c r="C318" s="112">
        <v>3</v>
      </c>
      <c r="D318" s="255">
        <v>413</v>
      </c>
      <c r="E318" s="255">
        <f t="shared" si="124"/>
        <v>2947</v>
      </c>
      <c r="F318" s="255">
        <v>2891</v>
      </c>
      <c r="G318" s="255">
        <v>56</v>
      </c>
      <c r="H318" s="255">
        <v>539</v>
      </c>
      <c r="I318" s="255">
        <f t="shared" ref="I318:I321" si="125">H318/F318*100</f>
        <v>18.64406779661017</v>
      </c>
      <c r="J318" s="255">
        <v>239</v>
      </c>
      <c r="K318" s="275">
        <v>11</v>
      </c>
    </row>
    <row r="319" spans="2:11" s="48" customFormat="1" ht="19.149999999999999" hidden="1" customHeight="1" outlineLevel="2" x14ac:dyDescent="0.25">
      <c r="B319" s="111" t="s">
        <v>100</v>
      </c>
      <c r="C319" s="112">
        <v>4</v>
      </c>
      <c r="D319" s="255">
        <v>530</v>
      </c>
      <c r="E319" s="255">
        <f t="shared" si="124"/>
        <v>3794</v>
      </c>
      <c r="F319" s="255">
        <v>3710</v>
      </c>
      <c r="G319" s="255">
        <v>84</v>
      </c>
      <c r="H319" s="255">
        <v>1056</v>
      </c>
      <c r="I319" s="255">
        <f t="shared" si="125"/>
        <v>28.463611859838274</v>
      </c>
      <c r="J319" s="255">
        <v>90</v>
      </c>
      <c r="K319" s="275">
        <v>0</v>
      </c>
    </row>
    <row r="320" spans="2:11" s="48" customFormat="1" ht="19.149999999999999" hidden="1" customHeight="1" outlineLevel="2" x14ac:dyDescent="0.25">
      <c r="B320" s="111" t="s">
        <v>100</v>
      </c>
      <c r="C320" s="112">
        <v>5</v>
      </c>
      <c r="D320" s="255">
        <v>496</v>
      </c>
      <c r="E320" s="255">
        <f t="shared" si="124"/>
        <v>3549</v>
      </c>
      <c r="F320" s="255">
        <v>3472</v>
      </c>
      <c r="G320" s="255">
        <v>77</v>
      </c>
      <c r="H320" s="255">
        <v>248</v>
      </c>
      <c r="I320" s="255">
        <f t="shared" si="125"/>
        <v>7.1428571428571423</v>
      </c>
      <c r="J320" s="255">
        <v>328</v>
      </c>
      <c r="K320" s="275">
        <v>51</v>
      </c>
    </row>
    <row r="321" spans="2:11" s="48" customFormat="1" ht="19.149999999999999" hidden="1" customHeight="1" outlineLevel="2" x14ac:dyDescent="0.25">
      <c r="B321" s="111" t="s">
        <v>100</v>
      </c>
      <c r="C321" s="112">
        <v>6</v>
      </c>
      <c r="D321" s="255">
        <v>480</v>
      </c>
      <c r="E321" s="255">
        <f t="shared" si="124"/>
        <v>3416</v>
      </c>
      <c r="F321" s="255">
        <v>3360</v>
      </c>
      <c r="G321" s="255">
        <v>56</v>
      </c>
      <c r="H321" s="255">
        <v>1599</v>
      </c>
      <c r="I321" s="255">
        <f t="shared" si="125"/>
        <v>47.589285714285708</v>
      </c>
      <c r="J321" s="255">
        <v>514</v>
      </c>
      <c r="K321" s="275">
        <v>70</v>
      </c>
    </row>
    <row r="322" spans="2:11" s="48" customFormat="1" ht="19.149999999999999" hidden="1" customHeight="1" outlineLevel="2" x14ac:dyDescent="0.25">
      <c r="B322" s="111" t="s">
        <v>100</v>
      </c>
      <c r="C322" s="112" t="s">
        <v>14</v>
      </c>
      <c r="D322" s="242"/>
      <c r="E322" s="255">
        <f t="shared" si="124"/>
        <v>42</v>
      </c>
      <c r="F322" s="242"/>
      <c r="G322" s="242">
        <v>42</v>
      </c>
      <c r="H322" s="242">
        <v>42</v>
      </c>
      <c r="I322" s="242"/>
      <c r="J322" s="242"/>
      <c r="K322" s="246"/>
    </row>
    <row r="323" spans="2:11" s="48" customFormat="1" ht="19.149999999999999" customHeight="1" outlineLevel="1" collapsed="1" x14ac:dyDescent="0.25">
      <c r="B323" s="113" t="s">
        <v>100</v>
      </c>
      <c r="C323" s="150"/>
      <c r="D323" s="242">
        <f>SUM(D316:D322)</f>
        <v>2912</v>
      </c>
      <c r="E323" s="242">
        <f t="shared" ref="E323:G323" si="126">SUM(E316:E322)</f>
        <v>20818</v>
      </c>
      <c r="F323" s="242">
        <f t="shared" si="126"/>
        <v>20384</v>
      </c>
      <c r="G323" s="242">
        <f t="shared" si="126"/>
        <v>434</v>
      </c>
      <c r="H323" s="242">
        <f t="shared" ref="H323" si="127">SUM(H316:H322)</f>
        <v>5051</v>
      </c>
      <c r="I323" s="242">
        <f>H323/F323*100</f>
        <v>24.779238618524332</v>
      </c>
      <c r="J323" s="242">
        <f t="shared" ref="J323:K323" si="128">SUM(J316:J322)</f>
        <v>1473</v>
      </c>
      <c r="K323" s="246">
        <f t="shared" si="128"/>
        <v>132</v>
      </c>
    </row>
    <row r="324" spans="2:11" s="48" customFormat="1" ht="19.149999999999999" hidden="1" customHeight="1" outlineLevel="2" x14ac:dyDescent="0.25">
      <c r="B324" s="111" t="s">
        <v>101</v>
      </c>
      <c r="C324" s="112">
        <v>1</v>
      </c>
      <c r="D324" s="255">
        <v>523</v>
      </c>
      <c r="E324" s="255">
        <f>F324+G324</f>
        <v>3752</v>
      </c>
      <c r="F324" s="255">
        <v>3661</v>
      </c>
      <c r="G324" s="255">
        <v>91</v>
      </c>
      <c r="H324" s="255">
        <v>2700</v>
      </c>
      <c r="I324" s="255">
        <f>H324/F324*100</f>
        <v>73.750341436765908</v>
      </c>
      <c r="J324" s="255">
        <v>320</v>
      </c>
      <c r="K324" s="275">
        <v>120</v>
      </c>
    </row>
    <row r="325" spans="2:11" s="48" customFormat="1" ht="19.149999999999999" hidden="1" customHeight="1" outlineLevel="2" x14ac:dyDescent="0.25">
      <c r="B325" s="111" t="s">
        <v>101</v>
      </c>
      <c r="C325" s="112">
        <v>2</v>
      </c>
      <c r="D325" s="255">
        <v>499</v>
      </c>
      <c r="E325" s="255">
        <f t="shared" ref="E325:E333" si="129">F325+G325</f>
        <v>3563</v>
      </c>
      <c r="F325" s="255">
        <v>3493</v>
      </c>
      <c r="G325" s="255">
        <v>70</v>
      </c>
      <c r="H325" s="255">
        <v>623</v>
      </c>
      <c r="I325" s="255">
        <f>H325/F325*100</f>
        <v>17.835671342685373</v>
      </c>
      <c r="J325" s="255">
        <v>420</v>
      </c>
      <c r="K325" s="275">
        <v>470</v>
      </c>
    </row>
    <row r="326" spans="2:11" s="48" customFormat="1" ht="19.149999999999999" hidden="1" customHeight="1" outlineLevel="2" x14ac:dyDescent="0.25">
      <c r="B326" s="111" t="s">
        <v>101</v>
      </c>
      <c r="C326" s="112">
        <v>3</v>
      </c>
      <c r="D326" s="255">
        <v>537</v>
      </c>
      <c r="E326" s="255">
        <f t="shared" si="129"/>
        <v>3836</v>
      </c>
      <c r="F326" s="255">
        <v>3759</v>
      </c>
      <c r="G326" s="255">
        <v>77</v>
      </c>
      <c r="H326" s="255">
        <v>2345</v>
      </c>
      <c r="I326" s="255">
        <f t="shared" ref="I326:I332" si="130">H326/F326*100</f>
        <v>62.383612662942269</v>
      </c>
      <c r="J326" s="255">
        <v>670</v>
      </c>
      <c r="K326" s="275">
        <v>199</v>
      </c>
    </row>
    <row r="327" spans="2:11" s="48" customFormat="1" ht="19.149999999999999" hidden="1" customHeight="1" outlineLevel="2" x14ac:dyDescent="0.25">
      <c r="B327" s="111" t="s">
        <v>101</v>
      </c>
      <c r="C327" s="112">
        <v>4</v>
      </c>
      <c r="D327" s="255">
        <v>485</v>
      </c>
      <c r="E327" s="255">
        <f t="shared" si="129"/>
        <v>3465</v>
      </c>
      <c r="F327" s="255">
        <v>3395</v>
      </c>
      <c r="G327" s="255">
        <v>70</v>
      </c>
      <c r="H327" s="255">
        <v>384</v>
      </c>
      <c r="I327" s="255">
        <f t="shared" si="130"/>
        <v>11.310751104565538</v>
      </c>
      <c r="J327" s="255">
        <v>532</v>
      </c>
      <c r="K327" s="275">
        <v>159</v>
      </c>
    </row>
    <row r="328" spans="2:11" s="48" customFormat="1" ht="19.149999999999999" hidden="1" customHeight="1" outlineLevel="2" x14ac:dyDescent="0.25">
      <c r="B328" s="111" t="s">
        <v>101</v>
      </c>
      <c r="C328" s="112">
        <v>5</v>
      </c>
      <c r="D328" s="255">
        <v>530</v>
      </c>
      <c r="E328" s="255">
        <f t="shared" si="129"/>
        <v>3780</v>
      </c>
      <c r="F328" s="255">
        <v>3710</v>
      </c>
      <c r="G328" s="255">
        <v>70</v>
      </c>
      <c r="H328" s="255">
        <v>70</v>
      </c>
      <c r="I328" s="255">
        <f t="shared" si="130"/>
        <v>1.8867924528301887</v>
      </c>
      <c r="J328" s="255">
        <v>275</v>
      </c>
      <c r="K328" s="275">
        <v>158</v>
      </c>
    </row>
    <row r="329" spans="2:11" s="48" customFormat="1" ht="19.149999999999999" hidden="1" customHeight="1" outlineLevel="2" x14ac:dyDescent="0.25">
      <c r="B329" s="111" t="s">
        <v>101</v>
      </c>
      <c r="C329" s="112">
        <v>6</v>
      </c>
      <c r="D329" s="255">
        <v>576</v>
      </c>
      <c r="E329" s="255">
        <f t="shared" si="129"/>
        <v>4102</v>
      </c>
      <c r="F329" s="255">
        <v>4032</v>
      </c>
      <c r="G329" s="255">
        <v>70</v>
      </c>
      <c r="H329" s="255">
        <v>1033</v>
      </c>
      <c r="I329" s="255">
        <f t="shared" si="130"/>
        <v>25.62003968253968</v>
      </c>
      <c r="J329" s="255">
        <v>1428</v>
      </c>
      <c r="K329" s="275">
        <v>531</v>
      </c>
    </row>
    <row r="330" spans="2:11" s="48" customFormat="1" ht="19.149999999999999" hidden="1" customHeight="1" outlineLevel="2" x14ac:dyDescent="0.25">
      <c r="B330" s="111" t="s">
        <v>101</v>
      </c>
      <c r="C330" s="112">
        <v>7</v>
      </c>
      <c r="D330" s="255">
        <v>460</v>
      </c>
      <c r="E330" s="255">
        <f t="shared" si="129"/>
        <v>3283</v>
      </c>
      <c r="F330" s="255">
        <v>3220</v>
      </c>
      <c r="G330" s="255">
        <v>63</v>
      </c>
      <c r="H330" s="255">
        <v>902</v>
      </c>
      <c r="I330" s="255">
        <f t="shared" si="130"/>
        <v>28.012422360248447</v>
      </c>
      <c r="J330" s="255">
        <v>516</v>
      </c>
      <c r="K330" s="275">
        <v>66</v>
      </c>
    </row>
    <row r="331" spans="2:11" s="48" customFormat="1" ht="19.149999999999999" hidden="1" customHeight="1" outlineLevel="2" x14ac:dyDescent="0.25">
      <c r="B331" s="111" t="s">
        <v>101</v>
      </c>
      <c r="C331" s="112">
        <v>8</v>
      </c>
      <c r="D331" s="255">
        <v>522</v>
      </c>
      <c r="E331" s="255">
        <f t="shared" si="129"/>
        <v>3724</v>
      </c>
      <c r="F331" s="255">
        <v>3654</v>
      </c>
      <c r="G331" s="255">
        <v>70</v>
      </c>
      <c r="H331" s="255">
        <v>2083</v>
      </c>
      <c r="I331" s="255">
        <f t="shared" si="130"/>
        <v>57.006020799124244</v>
      </c>
      <c r="J331" s="255">
        <v>571</v>
      </c>
      <c r="K331" s="275">
        <v>491</v>
      </c>
    </row>
    <row r="332" spans="2:11" s="48" customFormat="1" ht="19.149999999999999" hidden="1" customHeight="1" outlineLevel="2" x14ac:dyDescent="0.25">
      <c r="B332" s="111" t="s">
        <v>101</v>
      </c>
      <c r="C332" s="112">
        <v>9</v>
      </c>
      <c r="D332" s="255">
        <v>496</v>
      </c>
      <c r="E332" s="255">
        <f t="shared" si="129"/>
        <v>3570</v>
      </c>
      <c r="F332" s="255">
        <v>3472</v>
      </c>
      <c r="G332" s="255">
        <v>98</v>
      </c>
      <c r="H332" s="255">
        <v>317</v>
      </c>
      <c r="I332" s="255">
        <f t="shared" si="130"/>
        <v>9.1301843317972349</v>
      </c>
      <c r="J332" s="255">
        <v>120</v>
      </c>
      <c r="K332" s="275">
        <v>100</v>
      </c>
    </row>
    <row r="333" spans="2:11" s="48" customFormat="1" ht="19.149999999999999" hidden="1" customHeight="1" outlineLevel="2" x14ac:dyDescent="0.25">
      <c r="B333" s="111" t="s">
        <v>101</v>
      </c>
      <c r="C333" s="112" t="s">
        <v>14</v>
      </c>
      <c r="D333" s="242"/>
      <c r="E333" s="255">
        <f t="shared" si="129"/>
        <v>42</v>
      </c>
      <c r="F333" s="242"/>
      <c r="G333" s="242">
        <v>42</v>
      </c>
      <c r="H333" s="242">
        <v>41</v>
      </c>
      <c r="I333" s="242"/>
      <c r="J333" s="242">
        <v>10</v>
      </c>
      <c r="K333" s="246">
        <v>10</v>
      </c>
    </row>
    <row r="334" spans="2:11" s="48" customFormat="1" ht="19.149999999999999" customHeight="1" outlineLevel="1" collapsed="1" x14ac:dyDescent="0.25">
      <c r="B334" s="113" t="s">
        <v>101</v>
      </c>
      <c r="C334" s="150"/>
      <c r="D334" s="242">
        <f>SUM(D324:D333)</f>
        <v>4628</v>
      </c>
      <c r="E334" s="242">
        <f t="shared" ref="E334:G334" si="131">SUM(E324:E333)</f>
        <v>33117</v>
      </c>
      <c r="F334" s="242">
        <f t="shared" si="131"/>
        <v>32396</v>
      </c>
      <c r="G334" s="242">
        <f t="shared" si="131"/>
        <v>721</v>
      </c>
      <c r="H334" s="242">
        <f t="shared" ref="H334" si="132">SUM(H324:H333)</f>
        <v>10498</v>
      </c>
      <c r="I334" s="242">
        <f>H334/F334*100</f>
        <v>32.405235214223978</v>
      </c>
      <c r="J334" s="242">
        <f t="shared" ref="J334:K334" si="133">SUM(J324:J333)</f>
        <v>4862</v>
      </c>
      <c r="K334" s="246">
        <f t="shared" si="133"/>
        <v>2304</v>
      </c>
    </row>
    <row r="335" spans="2:11" s="48" customFormat="1" ht="19.149999999999999" hidden="1" customHeight="1" outlineLevel="2" x14ac:dyDescent="0.25">
      <c r="B335" s="111" t="s">
        <v>102</v>
      </c>
      <c r="C335" s="112">
        <v>1</v>
      </c>
      <c r="D335" s="255">
        <v>515</v>
      </c>
      <c r="E335" s="255">
        <f>F335+G335</f>
        <v>3675</v>
      </c>
      <c r="F335" s="255">
        <v>3605</v>
      </c>
      <c r="G335" s="255">
        <v>70</v>
      </c>
      <c r="H335" s="255">
        <v>70</v>
      </c>
      <c r="I335" s="255">
        <f>H335/F335*100</f>
        <v>1.9417475728155338</v>
      </c>
      <c r="J335" s="255">
        <v>1041</v>
      </c>
      <c r="K335" s="275">
        <v>526</v>
      </c>
    </row>
    <row r="336" spans="2:11" s="48" customFormat="1" ht="19.149999999999999" hidden="1" customHeight="1" outlineLevel="2" x14ac:dyDescent="0.25">
      <c r="B336" s="111" t="s">
        <v>102</v>
      </c>
      <c r="C336" s="112">
        <v>2</v>
      </c>
      <c r="D336" s="255">
        <v>503</v>
      </c>
      <c r="E336" s="255">
        <f t="shared" ref="E336:E338" si="134">F336+G336</f>
        <v>3591</v>
      </c>
      <c r="F336" s="255">
        <v>3521</v>
      </c>
      <c r="G336" s="255">
        <v>70</v>
      </c>
      <c r="H336" s="255">
        <v>1742</v>
      </c>
      <c r="I336" s="255">
        <f>H336/F336*100</f>
        <v>49.474581084919059</v>
      </c>
      <c r="J336" s="255">
        <v>280</v>
      </c>
      <c r="K336" s="275">
        <v>139</v>
      </c>
    </row>
    <row r="337" spans="2:11" s="48" customFormat="1" ht="19.149999999999999" hidden="1" customHeight="1" outlineLevel="2" x14ac:dyDescent="0.25">
      <c r="B337" s="111" t="s">
        <v>102</v>
      </c>
      <c r="C337" s="112">
        <v>3</v>
      </c>
      <c r="D337" s="255">
        <v>516</v>
      </c>
      <c r="E337" s="255">
        <f t="shared" si="134"/>
        <v>3682</v>
      </c>
      <c r="F337" s="255">
        <v>3612</v>
      </c>
      <c r="G337" s="255">
        <v>70</v>
      </c>
      <c r="H337" s="255">
        <v>1420</v>
      </c>
      <c r="I337" s="255">
        <f t="shared" ref="I337" si="135">H337/F337*100</f>
        <v>39.313399778516057</v>
      </c>
      <c r="J337" s="255">
        <v>55</v>
      </c>
      <c r="K337" s="275">
        <v>30</v>
      </c>
    </row>
    <row r="338" spans="2:11" s="48" customFormat="1" ht="19.149999999999999" hidden="1" customHeight="1" outlineLevel="2" x14ac:dyDescent="0.25">
      <c r="B338" s="111" t="s">
        <v>102</v>
      </c>
      <c r="C338" s="112" t="s">
        <v>14</v>
      </c>
      <c r="D338" s="242"/>
      <c r="E338" s="255">
        <f t="shared" si="134"/>
        <v>14</v>
      </c>
      <c r="F338" s="242"/>
      <c r="G338" s="242">
        <v>14</v>
      </c>
      <c r="H338" s="242">
        <v>14</v>
      </c>
      <c r="I338" s="242"/>
      <c r="J338" s="242"/>
      <c r="K338" s="246">
        <v>4</v>
      </c>
    </row>
    <row r="339" spans="2:11" s="48" customFormat="1" ht="19.149999999999999" customHeight="1" outlineLevel="1" collapsed="1" x14ac:dyDescent="0.25">
      <c r="B339" s="113" t="s">
        <v>102</v>
      </c>
      <c r="C339" s="150"/>
      <c r="D339" s="242">
        <f>SUM(D335:D338)</f>
        <v>1534</v>
      </c>
      <c r="E339" s="242">
        <f t="shared" ref="E339:G339" si="136">SUM(E335:E338)</f>
        <v>10962</v>
      </c>
      <c r="F339" s="242">
        <f t="shared" si="136"/>
        <v>10738</v>
      </c>
      <c r="G339" s="242">
        <f t="shared" si="136"/>
        <v>224</v>
      </c>
      <c r="H339" s="242">
        <f t="shared" ref="H339" si="137">SUM(H335:H338)</f>
        <v>3246</v>
      </c>
      <c r="I339" s="242">
        <f>H339/F339*100</f>
        <v>30.229092940957347</v>
      </c>
      <c r="J339" s="242">
        <f t="shared" ref="J339:K339" si="138">SUM(J335:J338)</f>
        <v>1376</v>
      </c>
      <c r="K339" s="246">
        <f t="shared" si="138"/>
        <v>699</v>
      </c>
    </row>
    <row r="340" spans="2:11" s="48" customFormat="1" ht="19.149999999999999" hidden="1" customHeight="1" outlineLevel="2" x14ac:dyDescent="0.25">
      <c r="B340" s="111" t="s">
        <v>103</v>
      </c>
      <c r="C340" s="112">
        <v>1</v>
      </c>
      <c r="D340" s="255">
        <v>494</v>
      </c>
      <c r="E340" s="255">
        <f>F340+G340</f>
        <v>3514</v>
      </c>
      <c r="F340" s="255">
        <v>3458</v>
      </c>
      <c r="G340" s="255">
        <v>56</v>
      </c>
      <c r="H340" s="255">
        <v>1505</v>
      </c>
      <c r="I340" s="255">
        <f>H340/F340*100</f>
        <v>43.522267206477736</v>
      </c>
      <c r="J340" s="255">
        <v>243</v>
      </c>
      <c r="K340" s="275">
        <v>144</v>
      </c>
    </row>
    <row r="341" spans="2:11" s="48" customFormat="1" ht="19.149999999999999" hidden="1" customHeight="1" outlineLevel="2" x14ac:dyDescent="0.25">
      <c r="B341" s="111" t="s">
        <v>103</v>
      </c>
      <c r="C341" s="112">
        <v>2</v>
      </c>
      <c r="D341" s="255">
        <v>485</v>
      </c>
      <c r="E341" s="255">
        <f t="shared" ref="E341:E360" si="139">F341+G341</f>
        <v>3472</v>
      </c>
      <c r="F341" s="255">
        <v>3395</v>
      </c>
      <c r="G341" s="255">
        <v>77</v>
      </c>
      <c r="H341" s="255">
        <v>532</v>
      </c>
      <c r="I341" s="255">
        <f>H341/F341*100</f>
        <v>15.670103092783505</v>
      </c>
      <c r="J341" s="255">
        <v>947</v>
      </c>
      <c r="K341" s="275">
        <v>65</v>
      </c>
    </row>
    <row r="342" spans="2:11" s="48" customFormat="1" ht="19.149999999999999" hidden="1" customHeight="1" outlineLevel="2" x14ac:dyDescent="0.25">
      <c r="B342" s="111" t="s">
        <v>103</v>
      </c>
      <c r="C342" s="112">
        <v>3</v>
      </c>
      <c r="D342" s="255">
        <v>456</v>
      </c>
      <c r="E342" s="255">
        <f t="shared" si="139"/>
        <v>3248</v>
      </c>
      <c r="F342" s="255">
        <v>3192</v>
      </c>
      <c r="G342" s="255">
        <v>56</v>
      </c>
      <c r="H342" s="255">
        <v>1862</v>
      </c>
      <c r="I342" s="255">
        <f t="shared" ref="I342:I359" si="140">H342/F342*100</f>
        <v>58.333333333333336</v>
      </c>
      <c r="J342" s="255">
        <v>450</v>
      </c>
      <c r="K342" s="275">
        <v>190</v>
      </c>
    </row>
    <row r="343" spans="2:11" s="48" customFormat="1" ht="19.149999999999999" hidden="1" customHeight="1" outlineLevel="2" x14ac:dyDescent="0.25">
      <c r="B343" s="111" t="s">
        <v>103</v>
      </c>
      <c r="C343" s="112">
        <v>4</v>
      </c>
      <c r="D343" s="255">
        <v>537</v>
      </c>
      <c r="E343" s="255">
        <f t="shared" si="139"/>
        <v>3843</v>
      </c>
      <c r="F343" s="255">
        <v>3759</v>
      </c>
      <c r="G343" s="255">
        <v>84</v>
      </c>
      <c r="H343" s="255">
        <v>1943</v>
      </c>
      <c r="I343" s="255">
        <f t="shared" si="140"/>
        <v>51.689279063580742</v>
      </c>
      <c r="J343" s="255">
        <v>257</v>
      </c>
      <c r="K343" s="275">
        <v>124</v>
      </c>
    </row>
    <row r="344" spans="2:11" s="48" customFormat="1" ht="19.149999999999999" hidden="1" customHeight="1" outlineLevel="2" x14ac:dyDescent="0.25">
      <c r="B344" s="111" t="s">
        <v>103</v>
      </c>
      <c r="C344" s="112">
        <v>5</v>
      </c>
      <c r="D344" s="255">
        <v>438</v>
      </c>
      <c r="E344" s="255">
        <f t="shared" si="139"/>
        <v>3122</v>
      </c>
      <c r="F344" s="255">
        <v>3066</v>
      </c>
      <c r="G344" s="255">
        <v>56</v>
      </c>
      <c r="H344" s="255">
        <v>504</v>
      </c>
      <c r="I344" s="255">
        <f t="shared" si="140"/>
        <v>16.43835616438356</v>
      </c>
      <c r="J344" s="255">
        <v>493</v>
      </c>
      <c r="K344" s="275">
        <v>195</v>
      </c>
    </row>
    <row r="345" spans="2:11" s="48" customFormat="1" ht="19.149999999999999" hidden="1" customHeight="1" outlineLevel="2" x14ac:dyDescent="0.25">
      <c r="B345" s="111" t="s">
        <v>103</v>
      </c>
      <c r="C345" s="112">
        <v>6</v>
      </c>
      <c r="D345" s="255">
        <v>541</v>
      </c>
      <c r="E345" s="255">
        <f t="shared" si="139"/>
        <v>3850</v>
      </c>
      <c r="F345" s="255">
        <v>3787</v>
      </c>
      <c r="G345" s="255">
        <v>63</v>
      </c>
      <c r="H345" s="255">
        <v>450</v>
      </c>
      <c r="I345" s="255">
        <f t="shared" si="140"/>
        <v>11.882756799577502</v>
      </c>
      <c r="J345" s="255">
        <v>110</v>
      </c>
      <c r="K345" s="275">
        <v>45</v>
      </c>
    </row>
    <row r="346" spans="2:11" s="48" customFormat="1" ht="19.149999999999999" hidden="1" customHeight="1" outlineLevel="2" x14ac:dyDescent="0.25">
      <c r="B346" s="111" t="s">
        <v>103</v>
      </c>
      <c r="C346" s="112">
        <v>7</v>
      </c>
      <c r="D346" s="255">
        <v>549</v>
      </c>
      <c r="E346" s="255">
        <f t="shared" si="139"/>
        <v>3948</v>
      </c>
      <c r="F346" s="255">
        <v>3843</v>
      </c>
      <c r="G346" s="255">
        <v>105</v>
      </c>
      <c r="H346" s="255">
        <v>924</v>
      </c>
      <c r="I346" s="255">
        <f t="shared" si="140"/>
        <v>24.043715846994534</v>
      </c>
      <c r="J346" s="255">
        <v>216</v>
      </c>
      <c r="K346" s="275">
        <v>225</v>
      </c>
    </row>
    <row r="347" spans="2:11" s="48" customFormat="1" ht="19.149999999999999" hidden="1" customHeight="1" outlineLevel="2" x14ac:dyDescent="0.25">
      <c r="B347" s="111" t="s">
        <v>103</v>
      </c>
      <c r="C347" s="112">
        <v>8</v>
      </c>
      <c r="D347" s="255">
        <v>585</v>
      </c>
      <c r="E347" s="255">
        <f t="shared" si="139"/>
        <v>4179</v>
      </c>
      <c r="F347" s="255">
        <v>4095</v>
      </c>
      <c r="G347" s="255">
        <v>84</v>
      </c>
      <c r="H347" s="255">
        <v>1646</v>
      </c>
      <c r="I347" s="255">
        <f t="shared" si="140"/>
        <v>40.195360195360195</v>
      </c>
      <c r="J347" s="255">
        <v>587</v>
      </c>
      <c r="K347" s="275">
        <v>145</v>
      </c>
    </row>
    <row r="348" spans="2:11" s="48" customFormat="1" ht="19.149999999999999" hidden="1" customHeight="1" outlineLevel="2" x14ac:dyDescent="0.25">
      <c r="B348" s="111" t="s">
        <v>103</v>
      </c>
      <c r="C348" s="112">
        <v>9</v>
      </c>
      <c r="D348" s="255">
        <v>473</v>
      </c>
      <c r="E348" s="255">
        <f t="shared" si="139"/>
        <v>3381</v>
      </c>
      <c r="F348" s="255">
        <v>3311</v>
      </c>
      <c r="G348" s="255">
        <v>70</v>
      </c>
      <c r="H348" s="255">
        <v>1141</v>
      </c>
      <c r="I348" s="255">
        <f t="shared" si="140"/>
        <v>34.460887949260041</v>
      </c>
      <c r="J348" s="255">
        <v>200</v>
      </c>
      <c r="K348" s="275">
        <v>68</v>
      </c>
    </row>
    <row r="349" spans="2:11" s="48" customFormat="1" ht="19.149999999999999" hidden="1" customHeight="1" outlineLevel="2" x14ac:dyDescent="0.25">
      <c r="B349" s="111" t="s">
        <v>103</v>
      </c>
      <c r="C349" s="112">
        <v>10</v>
      </c>
      <c r="D349" s="255">
        <v>560</v>
      </c>
      <c r="E349" s="255">
        <f t="shared" si="139"/>
        <v>3997</v>
      </c>
      <c r="F349" s="255">
        <v>3920</v>
      </c>
      <c r="G349" s="255">
        <v>77</v>
      </c>
      <c r="H349" s="255">
        <v>504</v>
      </c>
      <c r="I349" s="255">
        <f t="shared" si="140"/>
        <v>12.857142857142856</v>
      </c>
      <c r="J349" s="255">
        <v>361</v>
      </c>
      <c r="K349" s="275">
        <v>304</v>
      </c>
    </row>
    <row r="350" spans="2:11" s="48" customFormat="1" ht="19.149999999999999" hidden="1" customHeight="1" outlineLevel="2" x14ac:dyDescent="0.25">
      <c r="B350" s="111" t="s">
        <v>103</v>
      </c>
      <c r="C350" s="112">
        <v>11</v>
      </c>
      <c r="D350" s="255">
        <v>566</v>
      </c>
      <c r="E350" s="255">
        <f t="shared" si="139"/>
        <v>4039</v>
      </c>
      <c r="F350" s="255">
        <v>3962</v>
      </c>
      <c r="G350" s="255">
        <v>77</v>
      </c>
      <c r="H350" s="255">
        <v>1400</v>
      </c>
      <c r="I350" s="255">
        <f t="shared" si="140"/>
        <v>35.335689045936398</v>
      </c>
      <c r="J350" s="255">
        <v>409</v>
      </c>
      <c r="K350" s="275">
        <v>101</v>
      </c>
    </row>
    <row r="351" spans="2:11" s="48" customFormat="1" ht="19.149999999999999" hidden="1" customHeight="1" outlineLevel="2" x14ac:dyDescent="0.25">
      <c r="B351" s="111" t="s">
        <v>103</v>
      </c>
      <c r="C351" s="112">
        <v>12</v>
      </c>
      <c r="D351" s="255">
        <v>613</v>
      </c>
      <c r="E351" s="255">
        <f t="shared" si="139"/>
        <v>4382</v>
      </c>
      <c r="F351" s="255">
        <v>4291</v>
      </c>
      <c r="G351" s="255">
        <v>91</v>
      </c>
      <c r="H351" s="255">
        <v>493</v>
      </c>
      <c r="I351" s="255">
        <f t="shared" si="140"/>
        <v>11.489163365182941</v>
      </c>
      <c r="J351" s="255">
        <v>304</v>
      </c>
      <c r="K351" s="275">
        <v>90</v>
      </c>
    </row>
    <row r="352" spans="2:11" s="48" customFormat="1" ht="19.149999999999999" hidden="1" customHeight="1" outlineLevel="2" x14ac:dyDescent="0.25">
      <c r="B352" s="111" t="s">
        <v>103</v>
      </c>
      <c r="C352" s="112">
        <v>13</v>
      </c>
      <c r="D352" s="255">
        <v>566</v>
      </c>
      <c r="E352" s="255">
        <f t="shared" si="139"/>
        <v>4039</v>
      </c>
      <c r="F352" s="255">
        <v>3962</v>
      </c>
      <c r="G352" s="255">
        <v>77</v>
      </c>
      <c r="H352" s="255">
        <v>1698</v>
      </c>
      <c r="I352" s="255">
        <f t="shared" si="140"/>
        <v>42.857142857142854</v>
      </c>
      <c r="J352" s="255">
        <v>500</v>
      </c>
      <c r="K352" s="275">
        <v>302</v>
      </c>
    </row>
    <row r="353" spans="2:11" s="48" customFormat="1" ht="19.149999999999999" hidden="1" customHeight="1" outlineLevel="2" x14ac:dyDescent="0.25">
      <c r="B353" s="111" t="s">
        <v>103</v>
      </c>
      <c r="C353" s="112">
        <v>14</v>
      </c>
      <c r="D353" s="255">
        <v>548</v>
      </c>
      <c r="E353" s="255">
        <f t="shared" si="139"/>
        <v>3899</v>
      </c>
      <c r="F353" s="255">
        <v>3836</v>
      </c>
      <c r="G353" s="255">
        <v>63</v>
      </c>
      <c r="H353" s="255">
        <v>420</v>
      </c>
      <c r="I353" s="255">
        <f t="shared" si="140"/>
        <v>10.948905109489052</v>
      </c>
      <c r="J353" s="255">
        <v>210</v>
      </c>
      <c r="K353" s="275">
        <v>186</v>
      </c>
    </row>
    <row r="354" spans="2:11" s="48" customFormat="1" ht="19.149999999999999" hidden="1" customHeight="1" outlineLevel="2" x14ac:dyDescent="0.25">
      <c r="B354" s="111" t="s">
        <v>103</v>
      </c>
      <c r="C354" s="112">
        <v>15</v>
      </c>
      <c r="D354" s="255">
        <v>521</v>
      </c>
      <c r="E354" s="255">
        <f t="shared" si="139"/>
        <v>3724</v>
      </c>
      <c r="F354" s="255">
        <v>3647</v>
      </c>
      <c r="G354" s="255">
        <v>77</v>
      </c>
      <c r="H354" s="255">
        <v>658</v>
      </c>
      <c r="I354" s="255">
        <f t="shared" si="140"/>
        <v>18.042226487523994</v>
      </c>
      <c r="J354" s="255">
        <v>296</v>
      </c>
      <c r="K354" s="275">
        <v>49</v>
      </c>
    </row>
    <row r="355" spans="2:11" s="48" customFormat="1" ht="19.149999999999999" hidden="1" customHeight="1" outlineLevel="2" x14ac:dyDescent="0.25">
      <c r="B355" s="111" t="s">
        <v>103</v>
      </c>
      <c r="C355" s="112">
        <v>16</v>
      </c>
      <c r="D355" s="255">
        <v>534</v>
      </c>
      <c r="E355" s="255">
        <f t="shared" si="139"/>
        <v>3815</v>
      </c>
      <c r="F355" s="255">
        <v>3738</v>
      </c>
      <c r="G355" s="255">
        <v>77</v>
      </c>
      <c r="H355" s="255">
        <v>1200</v>
      </c>
      <c r="I355" s="255">
        <f t="shared" si="140"/>
        <v>32.102728731942214</v>
      </c>
      <c r="J355" s="255">
        <v>190</v>
      </c>
      <c r="K355" s="275">
        <v>280</v>
      </c>
    </row>
    <row r="356" spans="2:11" s="48" customFormat="1" ht="19.149999999999999" hidden="1" customHeight="1" outlineLevel="2" x14ac:dyDescent="0.25">
      <c r="B356" s="111" t="s">
        <v>103</v>
      </c>
      <c r="C356" s="112">
        <v>17</v>
      </c>
      <c r="D356" s="255">
        <v>537</v>
      </c>
      <c r="E356" s="255">
        <f t="shared" si="139"/>
        <v>3829</v>
      </c>
      <c r="F356" s="255">
        <v>3759</v>
      </c>
      <c r="G356" s="255">
        <v>70</v>
      </c>
      <c r="H356" s="255">
        <v>490</v>
      </c>
      <c r="I356" s="255">
        <f t="shared" si="140"/>
        <v>13.03538175046555</v>
      </c>
      <c r="J356" s="255">
        <v>111</v>
      </c>
      <c r="K356" s="275">
        <v>155</v>
      </c>
    </row>
    <row r="357" spans="2:11" s="48" customFormat="1" ht="19.149999999999999" hidden="1" customHeight="1" outlineLevel="2" x14ac:dyDescent="0.25">
      <c r="B357" s="111" t="s">
        <v>103</v>
      </c>
      <c r="C357" s="112">
        <v>18</v>
      </c>
      <c r="D357" s="255">
        <v>502</v>
      </c>
      <c r="E357" s="255">
        <f t="shared" si="139"/>
        <v>3605</v>
      </c>
      <c r="F357" s="255">
        <v>3514</v>
      </c>
      <c r="G357" s="255">
        <v>91</v>
      </c>
      <c r="H357" s="255">
        <v>3286</v>
      </c>
      <c r="I357" s="255">
        <f t="shared" si="140"/>
        <v>93.511667615253273</v>
      </c>
      <c r="J357" s="255">
        <v>508</v>
      </c>
      <c r="K357" s="275">
        <v>490</v>
      </c>
    </row>
    <row r="358" spans="2:11" s="48" customFormat="1" ht="19.149999999999999" hidden="1" customHeight="1" outlineLevel="2" x14ac:dyDescent="0.25">
      <c r="B358" s="111" t="s">
        <v>103</v>
      </c>
      <c r="C358" s="112">
        <v>19</v>
      </c>
      <c r="D358" s="255">
        <v>549</v>
      </c>
      <c r="E358" s="255">
        <f t="shared" si="139"/>
        <v>3906</v>
      </c>
      <c r="F358" s="255">
        <v>3843</v>
      </c>
      <c r="G358" s="255">
        <v>63</v>
      </c>
      <c r="H358" s="255">
        <v>157</v>
      </c>
      <c r="I358" s="255">
        <f t="shared" si="140"/>
        <v>4.0853499869893311</v>
      </c>
      <c r="J358" s="255">
        <v>0</v>
      </c>
      <c r="K358" s="275">
        <v>105</v>
      </c>
    </row>
    <row r="359" spans="2:11" s="48" customFormat="1" ht="19.149999999999999" hidden="1" customHeight="1" outlineLevel="2" x14ac:dyDescent="0.25">
      <c r="B359" s="111" t="s">
        <v>103</v>
      </c>
      <c r="C359" s="112">
        <v>20</v>
      </c>
      <c r="D359" s="255">
        <v>541</v>
      </c>
      <c r="E359" s="255">
        <f t="shared" si="139"/>
        <v>3857</v>
      </c>
      <c r="F359" s="255">
        <v>3787</v>
      </c>
      <c r="G359" s="255">
        <v>70</v>
      </c>
      <c r="H359" s="255">
        <v>1456</v>
      </c>
      <c r="I359" s="255">
        <f t="shared" si="140"/>
        <v>38.447319778188536</v>
      </c>
      <c r="J359" s="255">
        <v>504</v>
      </c>
      <c r="K359" s="275">
        <v>100</v>
      </c>
    </row>
    <row r="360" spans="2:11" s="48" customFormat="1" ht="19.149999999999999" hidden="1" customHeight="1" outlineLevel="2" x14ac:dyDescent="0.25">
      <c r="B360" s="111" t="s">
        <v>103</v>
      </c>
      <c r="C360" s="112" t="s">
        <v>14</v>
      </c>
      <c r="D360" s="242"/>
      <c r="E360" s="255">
        <f t="shared" si="139"/>
        <v>42</v>
      </c>
      <c r="F360" s="242"/>
      <c r="G360" s="242">
        <v>42</v>
      </c>
      <c r="H360" s="242">
        <v>42</v>
      </c>
      <c r="I360" s="242"/>
      <c r="J360" s="242">
        <v>21</v>
      </c>
      <c r="K360" s="246">
        <v>21</v>
      </c>
    </row>
    <row r="361" spans="2:11" s="48" customFormat="1" ht="19.149999999999999" customHeight="1" outlineLevel="1" collapsed="1" x14ac:dyDescent="0.25">
      <c r="B361" s="113" t="s">
        <v>103</v>
      </c>
      <c r="C361" s="150"/>
      <c r="D361" s="242">
        <f>SUM(D340:D360)</f>
        <v>10595</v>
      </c>
      <c r="E361" s="242">
        <f t="shared" ref="E361:G361" si="141">SUM(E340:E360)</f>
        <v>75691</v>
      </c>
      <c r="F361" s="242">
        <f t="shared" si="141"/>
        <v>74165</v>
      </c>
      <c r="G361" s="242">
        <f t="shared" si="141"/>
        <v>1526</v>
      </c>
      <c r="H361" s="242">
        <f t="shared" ref="H361" si="142">SUM(H340:H360)</f>
        <v>22311</v>
      </c>
      <c r="I361" s="242">
        <f>H361/F361*100</f>
        <v>30.082923211757567</v>
      </c>
      <c r="J361" s="242">
        <f t="shared" ref="J361:K361" si="143">SUM(J340:J360)</f>
        <v>6917</v>
      </c>
      <c r="K361" s="246">
        <f t="shared" si="143"/>
        <v>3384</v>
      </c>
    </row>
    <row r="362" spans="2:11" s="48" customFormat="1" ht="19.149999999999999" hidden="1" customHeight="1" outlineLevel="2" x14ac:dyDescent="0.25">
      <c r="B362" s="111" t="s">
        <v>104</v>
      </c>
      <c r="C362" s="112">
        <v>1</v>
      </c>
      <c r="D362" s="255">
        <v>495</v>
      </c>
      <c r="E362" s="255">
        <f>F362+G362</f>
        <v>3528</v>
      </c>
      <c r="F362" s="255">
        <v>3465</v>
      </c>
      <c r="G362" s="255">
        <v>63</v>
      </c>
      <c r="H362" s="255">
        <v>1468</v>
      </c>
      <c r="I362" s="255">
        <f>H362/F362*100</f>
        <v>42.366522366522368</v>
      </c>
      <c r="J362" s="255">
        <v>344</v>
      </c>
      <c r="K362" s="275">
        <v>442</v>
      </c>
    </row>
    <row r="363" spans="2:11" s="48" customFormat="1" ht="19.149999999999999" hidden="1" customHeight="1" outlineLevel="2" x14ac:dyDescent="0.25">
      <c r="B363" s="111" t="s">
        <v>104</v>
      </c>
      <c r="C363" s="112">
        <v>2</v>
      </c>
      <c r="D363" s="255">
        <v>496</v>
      </c>
      <c r="E363" s="255">
        <f t="shared" ref="E363:E367" si="144">F363+G363</f>
        <v>3521</v>
      </c>
      <c r="F363" s="255">
        <v>3472</v>
      </c>
      <c r="G363" s="255">
        <v>49</v>
      </c>
      <c r="H363" s="255">
        <v>1827</v>
      </c>
      <c r="I363" s="255">
        <f>H363/F363*100</f>
        <v>52.620967741935488</v>
      </c>
      <c r="J363" s="255">
        <v>430</v>
      </c>
      <c r="K363" s="275">
        <v>120</v>
      </c>
    </row>
    <row r="364" spans="2:11" s="48" customFormat="1" ht="19.149999999999999" hidden="1" customHeight="1" outlineLevel="2" x14ac:dyDescent="0.25">
      <c r="B364" s="111" t="s">
        <v>104</v>
      </c>
      <c r="C364" s="112">
        <v>3</v>
      </c>
      <c r="D364" s="255">
        <v>585</v>
      </c>
      <c r="E364" s="255">
        <f t="shared" si="144"/>
        <v>4172</v>
      </c>
      <c r="F364" s="255">
        <v>4095</v>
      </c>
      <c r="G364" s="255">
        <v>77</v>
      </c>
      <c r="H364" s="255">
        <v>1402</v>
      </c>
      <c r="I364" s="255">
        <f t="shared" ref="I364:I366" si="145">H364/F364*100</f>
        <v>34.236874236874236</v>
      </c>
      <c r="J364" s="255">
        <v>203</v>
      </c>
      <c r="K364" s="275">
        <v>140</v>
      </c>
    </row>
    <row r="365" spans="2:11" s="48" customFormat="1" ht="19.149999999999999" hidden="1" customHeight="1" outlineLevel="2" x14ac:dyDescent="0.25">
      <c r="B365" s="111" t="s">
        <v>104</v>
      </c>
      <c r="C365" s="112">
        <v>4</v>
      </c>
      <c r="D365" s="255">
        <v>584</v>
      </c>
      <c r="E365" s="255">
        <f t="shared" si="144"/>
        <v>4179</v>
      </c>
      <c r="F365" s="255">
        <v>4088</v>
      </c>
      <c r="G365" s="255">
        <v>91</v>
      </c>
      <c r="H365" s="255">
        <v>91</v>
      </c>
      <c r="I365" s="255">
        <f t="shared" si="145"/>
        <v>2.2260273972602738</v>
      </c>
      <c r="J365" s="255">
        <v>45</v>
      </c>
      <c r="K365" s="275">
        <v>36</v>
      </c>
    </row>
    <row r="366" spans="2:11" s="48" customFormat="1" ht="19.149999999999999" hidden="1" customHeight="1" outlineLevel="2" x14ac:dyDescent="0.25">
      <c r="B366" s="111" t="s">
        <v>104</v>
      </c>
      <c r="C366" s="112">
        <v>5</v>
      </c>
      <c r="D366" s="255">
        <v>506</v>
      </c>
      <c r="E366" s="255">
        <f t="shared" si="144"/>
        <v>3612</v>
      </c>
      <c r="F366" s="255">
        <v>3542</v>
      </c>
      <c r="G366" s="255">
        <v>70</v>
      </c>
      <c r="H366" s="255">
        <v>1412</v>
      </c>
      <c r="I366" s="255">
        <f t="shared" si="145"/>
        <v>39.864483342744208</v>
      </c>
      <c r="J366" s="255">
        <v>23</v>
      </c>
      <c r="K366" s="275">
        <v>30</v>
      </c>
    </row>
    <row r="367" spans="2:11" s="48" customFormat="1" ht="19.149999999999999" hidden="1" customHeight="1" outlineLevel="2" x14ac:dyDescent="0.25">
      <c r="B367" s="111" t="s">
        <v>104</v>
      </c>
      <c r="C367" s="112" t="s">
        <v>14</v>
      </c>
      <c r="D367" s="242"/>
      <c r="E367" s="255">
        <f t="shared" si="144"/>
        <v>42</v>
      </c>
      <c r="F367" s="242"/>
      <c r="G367" s="242">
        <v>42</v>
      </c>
      <c r="H367" s="242">
        <v>33</v>
      </c>
      <c r="I367" s="242"/>
      <c r="J367" s="242">
        <v>8</v>
      </c>
      <c r="K367" s="246">
        <v>4</v>
      </c>
    </row>
    <row r="368" spans="2:11" s="48" customFormat="1" ht="19.149999999999999" customHeight="1" outlineLevel="1" collapsed="1" x14ac:dyDescent="0.25">
      <c r="B368" s="113" t="s">
        <v>153</v>
      </c>
      <c r="C368" s="150"/>
      <c r="D368" s="242">
        <f>SUM(D362:D367)</f>
        <v>2666</v>
      </c>
      <c r="E368" s="242">
        <f t="shared" ref="E368:G368" si="146">SUM(E362:E367)</f>
        <v>19054</v>
      </c>
      <c r="F368" s="242">
        <f t="shared" si="146"/>
        <v>18662</v>
      </c>
      <c r="G368" s="242">
        <f t="shared" si="146"/>
        <v>392</v>
      </c>
      <c r="H368" s="242">
        <f t="shared" ref="H368" si="147">SUM(H362:H367)</f>
        <v>6233</v>
      </c>
      <c r="I368" s="242">
        <f>H368/F368*100</f>
        <v>33.399421283892401</v>
      </c>
      <c r="J368" s="242">
        <f t="shared" ref="J368:K368" si="148">SUM(J362:J367)</f>
        <v>1053</v>
      </c>
      <c r="K368" s="246">
        <f t="shared" si="148"/>
        <v>772</v>
      </c>
    </row>
    <row r="369" spans="2:11" s="48" customFormat="1" ht="19.149999999999999" hidden="1" customHeight="1" outlineLevel="2" x14ac:dyDescent="0.25">
      <c r="B369" s="111" t="s">
        <v>105</v>
      </c>
      <c r="C369" s="112">
        <v>1</v>
      </c>
      <c r="D369" s="255">
        <v>578</v>
      </c>
      <c r="E369" s="255">
        <f>F369+G369</f>
        <v>4158</v>
      </c>
      <c r="F369" s="255">
        <v>4046</v>
      </c>
      <c r="G369" s="255">
        <v>112</v>
      </c>
      <c r="H369" s="255">
        <v>1732</v>
      </c>
      <c r="I369" s="255">
        <f>H369/F369*100</f>
        <v>42.807711319822047</v>
      </c>
      <c r="J369" s="255">
        <v>596</v>
      </c>
      <c r="K369" s="275">
        <v>144</v>
      </c>
    </row>
    <row r="370" spans="2:11" s="48" customFormat="1" ht="19.149999999999999" hidden="1" customHeight="1" outlineLevel="2" x14ac:dyDescent="0.25">
      <c r="B370" s="111" t="s">
        <v>105</v>
      </c>
      <c r="C370" s="112">
        <v>2</v>
      </c>
      <c r="D370" s="255">
        <v>749</v>
      </c>
      <c r="E370" s="255">
        <f t="shared" ref="E370:E373" si="149">F370+G370</f>
        <v>5369</v>
      </c>
      <c r="F370" s="255">
        <v>5243</v>
      </c>
      <c r="G370" s="255">
        <v>126</v>
      </c>
      <c r="H370" s="255">
        <v>305</v>
      </c>
      <c r="I370" s="255">
        <f>H370/F370*100</f>
        <v>5.8172801831012775</v>
      </c>
      <c r="J370" s="255">
        <v>300</v>
      </c>
      <c r="K370" s="275">
        <v>42</v>
      </c>
    </row>
    <row r="371" spans="2:11" s="48" customFormat="1" ht="19.149999999999999" hidden="1" customHeight="1" outlineLevel="2" x14ac:dyDescent="0.25">
      <c r="B371" s="111" t="s">
        <v>105</v>
      </c>
      <c r="C371" s="112">
        <v>3</v>
      </c>
      <c r="D371" s="255">
        <v>627</v>
      </c>
      <c r="E371" s="255">
        <f t="shared" si="149"/>
        <v>4480</v>
      </c>
      <c r="F371" s="255">
        <v>4389</v>
      </c>
      <c r="G371" s="255">
        <v>91</v>
      </c>
      <c r="H371" s="255">
        <v>1974</v>
      </c>
      <c r="I371" s="255">
        <f t="shared" ref="I371:I372" si="150">H371/F371*100</f>
        <v>44.976076555023923</v>
      </c>
      <c r="J371" s="255">
        <v>844</v>
      </c>
      <c r="K371" s="275">
        <v>139</v>
      </c>
    </row>
    <row r="372" spans="2:11" s="48" customFormat="1" ht="19.149999999999999" hidden="1" customHeight="1" outlineLevel="2" x14ac:dyDescent="0.25">
      <c r="B372" s="111" t="s">
        <v>105</v>
      </c>
      <c r="C372" s="112">
        <v>4</v>
      </c>
      <c r="D372" s="255">
        <v>555</v>
      </c>
      <c r="E372" s="255">
        <f t="shared" si="149"/>
        <v>3969</v>
      </c>
      <c r="F372" s="255">
        <v>3885</v>
      </c>
      <c r="G372" s="255">
        <v>84</v>
      </c>
      <c r="H372" s="255">
        <v>2289</v>
      </c>
      <c r="I372" s="255">
        <f t="shared" si="150"/>
        <v>58.918918918918919</v>
      </c>
      <c r="J372" s="255">
        <v>730</v>
      </c>
      <c r="K372" s="275">
        <v>270</v>
      </c>
    </row>
    <row r="373" spans="2:11" s="48" customFormat="1" ht="19.149999999999999" hidden="1" customHeight="1" outlineLevel="2" x14ac:dyDescent="0.25">
      <c r="B373" s="111" t="s">
        <v>105</v>
      </c>
      <c r="C373" s="112" t="s">
        <v>14</v>
      </c>
      <c r="D373" s="242"/>
      <c r="E373" s="255">
        <f t="shared" si="149"/>
        <v>14</v>
      </c>
      <c r="F373" s="242"/>
      <c r="G373" s="242">
        <v>14</v>
      </c>
      <c r="H373" s="242">
        <v>14</v>
      </c>
      <c r="I373" s="242"/>
      <c r="J373" s="242"/>
      <c r="K373" s="246"/>
    </row>
    <row r="374" spans="2:11" s="48" customFormat="1" ht="19.149999999999999" customHeight="1" outlineLevel="1" collapsed="1" thickBot="1" x14ac:dyDescent="0.3">
      <c r="B374" s="121" t="s">
        <v>105</v>
      </c>
      <c r="C374" s="155"/>
      <c r="D374" s="244">
        <f>SUM(D369:D373)</f>
        <v>2509</v>
      </c>
      <c r="E374" s="244">
        <f t="shared" ref="E374:G374" si="151">SUM(E369:E373)</f>
        <v>17990</v>
      </c>
      <c r="F374" s="244">
        <f t="shared" si="151"/>
        <v>17563</v>
      </c>
      <c r="G374" s="244">
        <f t="shared" si="151"/>
        <v>427</v>
      </c>
      <c r="H374" s="244">
        <f t="shared" ref="H374" si="152">SUM(H369:H373)</f>
        <v>6314</v>
      </c>
      <c r="I374" s="244">
        <f>H374/F374*100</f>
        <v>35.950577919489831</v>
      </c>
      <c r="J374" s="244">
        <f t="shared" ref="J374:K374" si="153">SUM(J369:J373)</f>
        <v>2470</v>
      </c>
      <c r="K374" s="249">
        <f t="shared" si="153"/>
        <v>595</v>
      </c>
    </row>
    <row r="375" spans="2:11" s="48" customFormat="1" ht="25.15" customHeight="1" thickTop="1" thickBot="1" x14ac:dyDescent="0.3">
      <c r="B375" s="26" t="s">
        <v>149</v>
      </c>
      <c r="C375" s="72"/>
      <c r="D375" s="37">
        <f t="shared" ref="D375" si="154">SUM(D374,D368,D361,D339,D334,D323,D315,D306,D297,D288,D282,D275,D258,D246,D232,D227,D220,D206,D163,D141,D132,D121,D104,D98,D72,D61,D46,D42,D33,D29,D25,D15)</f>
        <v>156808</v>
      </c>
      <c r="E375" s="37">
        <f t="shared" ref="E375:K375" si="155">SUM(E374,E368,E361,E339,E334,E323,E315,E306,E297,E288,E282,E275,E258,E246,E232,E227,E220,E206,E163,E141,E132,E121,E104,E98,E72,E61,E46,E42,E33,E29,E25,E15)</f>
        <v>1123437</v>
      </c>
      <c r="F375" s="37">
        <f t="shared" si="155"/>
        <v>1097656</v>
      </c>
      <c r="G375" s="37">
        <f t="shared" si="155"/>
        <v>25781</v>
      </c>
      <c r="H375" s="37">
        <f t="shared" si="155"/>
        <v>337313</v>
      </c>
      <c r="I375" s="252">
        <f>(I15+I25+I29+I33+I42+I46+I61+I72+I98+I104+I121+I132+I141+I163+I206+I220+I227+I232+I246+I258+I275+I282+I288+I297+I306+I315+I323+I334+I339+I361+I368+I374)/32</f>
        <v>32.641023753667298</v>
      </c>
      <c r="J375" s="37">
        <f t="shared" si="155"/>
        <v>139152</v>
      </c>
      <c r="K375" s="39">
        <f t="shared" si="155"/>
        <v>56056</v>
      </c>
    </row>
    <row r="376" spans="2:11" ht="15.75" thickTop="1" x14ac:dyDescent="0.25"/>
    <row r="377" spans="2:11" x14ac:dyDescent="0.25">
      <c r="G377" s="47"/>
      <c r="H377" s="47"/>
      <c r="I377" s="53"/>
      <c r="J377" s="53"/>
      <c r="K377" s="53"/>
    </row>
  </sheetData>
  <sortState ref="C12:J20">
    <sortCondition ref="C12"/>
  </sortState>
  <mergeCells count="15">
    <mergeCell ref="E1:K1"/>
    <mergeCell ref="E2:K2"/>
    <mergeCell ref="E3:K3"/>
    <mergeCell ref="E7:E10"/>
    <mergeCell ref="F7:F10"/>
    <mergeCell ref="G7:G10"/>
    <mergeCell ref="H7:H10"/>
    <mergeCell ref="I7:I10"/>
    <mergeCell ref="J7:J10"/>
    <mergeCell ref="B7:B10"/>
    <mergeCell ref="K7:K10"/>
    <mergeCell ref="C5:D5"/>
    <mergeCell ref="E5:G5"/>
    <mergeCell ref="C7:C10"/>
    <mergeCell ref="D7:D10"/>
  </mergeCells>
  <pageMargins left="0.7" right="0.7" top="0.75" bottom="0.75" header="0.3" footer="0.3"/>
  <pageSetup orientation="portrait" r:id="rId1"/>
  <ignoredErrors>
    <ignoredError sqref="I163:I374 I15:I141 E258 E368 E361 E339 E334 E323 E315 E306 E297 E288 E282 E275 E246 E232 E227 E220 E206 E163 E141 E132 E121 E104 E98 E72 E61 E46 E42 E33 E29 E25 E15"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rgb="FF92D050"/>
    <pageSetUpPr fitToPage="1"/>
  </sheetPr>
  <dimension ref="B1:G374"/>
  <sheetViews>
    <sheetView showGridLines="0" topLeftCell="A6" zoomScale="60" zoomScaleNormal="60" workbookViewId="0">
      <selection activeCell="J27" sqref="J27"/>
    </sheetView>
  </sheetViews>
  <sheetFormatPr baseColWidth="10" defaultRowHeight="15" outlineLevelRow="2" x14ac:dyDescent="0.25"/>
  <cols>
    <col min="1" max="1" width="1.42578125" customWidth="1"/>
    <col min="2" max="2" width="25.140625" style="12" bestFit="1" customWidth="1"/>
    <col min="3" max="3" width="0" hidden="1" customWidth="1"/>
    <col min="4" max="4" width="19.7109375" customWidth="1"/>
    <col min="5" max="5" width="17.7109375" customWidth="1"/>
    <col min="6" max="6" width="26.28515625" customWidth="1"/>
    <col min="7" max="7" width="21" customWidth="1"/>
  </cols>
  <sheetData>
    <row r="1" spans="2:7" ht="15.75" hidden="1" x14ac:dyDescent="0.25">
      <c r="D1" s="7"/>
      <c r="E1" s="297"/>
      <c r="F1" s="297"/>
      <c r="G1" s="297"/>
    </row>
    <row r="2" spans="2:7" ht="15" hidden="1" customHeight="1" x14ac:dyDescent="0.25">
      <c r="D2" s="9"/>
      <c r="E2" s="310"/>
      <c r="F2" s="310"/>
      <c r="G2" s="310"/>
    </row>
    <row r="3" spans="2:7" hidden="1" x14ac:dyDescent="0.25">
      <c r="D3" s="10"/>
      <c r="E3" s="311"/>
      <c r="F3" s="311"/>
      <c r="G3" s="311"/>
    </row>
    <row r="4" spans="2:7" hidden="1" x14ac:dyDescent="0.25">
      <c r="C4" s="5"/>
      <c r="D4" s="5"/>
      <c r="E4" s="5"/>
      <c r="F4" s="5"/>
      <c r="G4" s="5"/>
    </row>
    <row r="5" spans="2:7" ht="14.45" hidden="1" customHeight="1" x14ac:dyDescent="0.25">
      <c r="C5" s="2"/>
      <c r="D5" s="3"/>
      <c r="E5" s="96"/>
      <c r="F5" s="2"/>
      <c r="G5" s="3" t="s">
        <v>1</v>
      </c>
    </row>
    <row r="6" spans="2:7" ht="10.5" customHeight="1" thickBot="1" x14ac:dyDescent="0.3"/>
    <row r="7" spans="2:7" s="215" customFormat="1" ht="34.15" customHeight="1" thickTop="1" x14ac:dyDescent="0.2">
      <c r="B7" s="288" t="s">
        <v>75</v>
      </c>
      <c r="C7" s="291" t="s">
        <v>16</v>
      </c>
      <c r="D7" s="291" t="s">
        <v>155</v>
      </c>
      <c r="E7" s="291" t="s">
        <v>156</v>
      </c>
      <c r="F7" s="291" t="s">
        <v>157</v>
      </c>
      <c r="G7" s="305" t="s">
        <v>158</v>
      </c>
    </row>
    <row r="8" spans="2:7" s="215" customFormat="1" ht="39.6" customHeight="1" outlineLevel="1" thickBot="1" x14ac:dyDescent="0.25">
      <c r="B8" s="290"/>
      <c r="C8" s="293"/>
      <c r="D8" s="293"/>
      <c r="E8" s="293"/>
      <c r="F8" s="293"/>
      <c r="G8" s="307"/>
    </row>
    <row r="9" spans="2:7" ht="19.149999999999999" hidden="1" customHeight="1" outlineLevel="2" thickTop="1" x14ac:dyDescent="0.25">
      <c r="B9" s="29" t="s">
        <v>106</v>
      </c>
      <c r="C9" s="30">
        <v>1</v>
      </c>
      <c r="D9" s="90">
        <v>1</v>
      </c>
      <c r="E9" s="90">
        <v>1</v>
      </c>
      <c r="F9" s="90">
        <v>7</v>
      </c>
      <c r="G9" s="91">
        <v>702</v>
      </c>
    </row>
    <row r="10" spans="2:7" ht="19.149999999999999" hidden="1" customHeight="1" outlineLevel="2" x14ac:dyDescent="0.25">
      <c r="B10" s="29" t="s">
        <v>106</v>
      </c>
      <c r="C10" s="30">
        <v>2</v>
      </c>
      <c r="D10" s="90">
        <v>2</v>
      </c>
      <c r="E10" s="90">
        <v>2</v>
      </c>
      <c r="F10" s="90">
        <v>4</v>
      </c>
      <c r="G10" s="91">
        <v>600</v>
      </c>
    </row>
    <row r="11" spans="2:7" ht="19.149999999999999" hidden="1" customHeight="1" outlineLevel="2" x14ac:dyDescent="0.25">
      <c r="B11" s="29" t="s">
        <v>106</v>
      </c>
      <c r="C11" s="30">
        <v>3</v>
      </c>
      <c r="D11" s="90">
        <v>1</v>
      </c>
      <c r="E11" s="90">
        <v>1</v>
      </c>
      <c r="F11" s="90">
        <v>1</v>
      </c>
      <c r="G11" s="91">
        <v>387</v>
      </c>
    </row>
    <row r="12" spans="2:7" ht="19.149999999999999" hidden="1" customHeight="1" outlineLevel="2" thickBot="1" x14ac:dyDescent="0.3">
      <c r="B12" s="29" t="s">
        <v>106</v>
      </c>
      <c r="C12" s="30" t="s">
        <v>14</v>
      </c>
      <c r="D12" s="90"/>
      <c r="E12" s="90"/>
      <c r="F12" s="90">
        <v>2</v>
      </c>
      <c r="G12" s="91"/>
    </row>
    <row r="13" spans="2:7" ht="19.149999999999999" customHeight="1" outlineLevel="1" collapsed="1" thickTop="1" x14ac:dyDescent="0.25">
      <c r="B13" s="113" t="s">
        <v>106</v>
      </c>
      <c r="C13" s="216"/>
      <c r="D13" s="276">
        <f t="shared" ref="D13" si="0">SUBTOTAL(9,D9:D12)</f>
        <v>4</v>
      </c>
      <c r="E13" s="276">
        <f t="shared" ref="E13:G13" si="1">SUBTOTAL(9,E9:E12)</f>
        <v>4</v>
      </c>
      <c r="F13" s="144">
        <f t="shared" si="1"/>
        <v>14</v>
      </c>
      <c r="G13" s="254">
        <f t="shared" si="1"/>
        <v>1689</v>
      </c>
    </row>
    <row r="14" spans="2:7" ht="19.149999999999999" hidden="1" customHeight="1" outlineLevel="2" x14ac:dyDescent="0.25">
      <c r="B14" s="106" t="s">
        <v>70</v>
      </c>
      <c r="C14" s="107">
        <v>1</v>
      </c>
      <c r="D14" s="277">
        <v>1</v>
      </c>
      <c r="E14" s="277">
        <v>1</v>
      </c>
      <c r="F14" s="277">
        <v>2</v>
      </c>
      <c r="G14" s="278">
        <v>323</v>
      </c>
    </row>
    <row r="15" spans="2:7" ht="19.149999999999999" hidden="1" customHeight="1" outlineLevel="2" x14ac:dyDescent="0.25">
      <c r="B15" s="106" t="s">
        <v>70</v>
      </c>
      <c r="C15" s="107">
        <v>2</v>
      </c>
      <c r="D15" s="277">
        <v>1</v>
      </c>
      <c r="E15" s="277">
        <v>1</v>
      </c>
      <c r="F15" s="277">
        <v>2</v>
      </c>
      <c r="G15" s="278">
        <v>244</v>
      </c>
    </row>
    <row r="16" spans="2:7" ht="19.149999999999999" hidden="1" customHeight="1" outlineLevel="2" x14ac:dyDescent="0.25">
      <c r="B16" s="106" t="s">
        <v>70</v>
      </c>
      <c r="C16" s="107">
        <v>3</v>
      </c>
      <c r="D16" s="277">
        <v>1</v>
      </c>
      <c r="E16" s="277">
        <v>1</v>
      </c>
      <c r="F16" s="277">
        <v>2</v>
      </c>
      <c r="G16" s="278">
        <v>150</v>
      </c>
    </row>
    <row r="17" spans="2:7" ht="19.149999999999999" hidden="1" customHeight="1" outlineLevel="2" x14ac:dyDescent="0.25">
      <c r="B17" s="106" t="s">
        <v>70</v>
      </c>
      <c r="C17" s="107">
        <v>4</v>
      </c>
      <c r="D17" s="277">
        <v>1</v>
      </c>
      <c r="E17" s="277">
        <v>1</v>
      </c>
      <c r="F17" s="277">
        <v>1</v>
      </c>
      <c r="G17" s="278">
        <v>250</v>
      </c>
    </row>
    <row r="18" spans="2:7" ht="19.149999999999999" hidden="1" customHeight="1" outlineLevel="2" x14ac:dyDescent="0.25">
      <c r="B18" s="106" t="s">
        <v>70</v>
      </c>
      <c r="C18" s="107">
        <v>5</v>
      </c>
      <c r="D18" s="277">
        <v>1</v>
      </c>
      <c r="E18" s="277">
        <v>1</v>
      </c>
      <c r="F18" s="277">
        <v>2</v>
      </c>
      <c r="G18" s="278">
        <v>407</v>
      </c>
    </row>
    <row r="19" spans="2:7" ht="19.149999999999999" hidden="1" customHeight="1" outlineLevel="2" x14ac:dyDescent="0.25">
      <c r="B19" s="106" t="s">
        <v>70</v>
      </c>
      <c r="C19" s="107">
        <v>6</v>
      </c>
      <c r="D19" s="277">
        <v>1</v>
      </c>
      <c r="E19" s="277">
        <v>1</v>
      </c>
      <c r="F19" s="277">
        <v>2</v>
      </c>
      <c r="G19" s="278">
        <v>596</v>
      </c>
    </row>
    <row r="20" spans="2:7" ht="19.149999999999999" hidden="1" customHeight="1" outlineLevel="2" x14ac:dyDescent="0.25">
      <c r="B20" s="106" t="s">
        <v>70</v>
      </c>
      <c r="C20" s="107">
        <v>7</v>
      </c>
      <c r="D20" s="277">
        <v>1</v>
      </c>
      <c r="E20" s="277">
        <v>1</v>
      </c>
      <c r="F20" s="277">
        <v>1</v>
      </c>
      <c r="G20" s="278">
        <v>312</v>
      </c>
    </row>
    <row r="21" spans="2:7" ht="19.149999999999999" hidden="1" customHeight="1" outlineLevel="2" x14ac:dyDescent="0.25">
      <c r="B21" s="106" t="s">
        <v>70</v>
      </c>
      <c r="C21" s="107">
        <v>8</v>
      </c>
      <c r="D21" s="277">
        <v>1</v>
      </c>
      <c r="E21" s="277">
        <v>1</v>
      </c>
      <c r="F21" s="277">
        <v>1</v>
      </c>
      <c r="G21" s="278">
        <v>298</v>
      </c>
    </row>
    <row r="22" spans="2:7" ht="19.149999999999999" hidden="1" customHeight="1" outlineLevel="2" x14ac:dyDescent="0.25">
      <c r="B22" s="106" t="s">
        <v>70</v>
      </c>
      <c r="C22" s="107" t="s">
        <v>14</v>
      </c>
      <c r="D22" s="277">
        <v>0</v>
      </c>
      <c r="E22" s="277">
        <v>0</v>
      </c>
      <c r="F22" s="277">
        <v>2</v>
      </c>
      <c r="G22" s="278">
        <v>0</v>
      </c>
    </row>
    <row r="23" spans="2:7" ht="19.149999999999999" customHeight="1" outlineLevel="1" collapsed="1" x14ac:dyDescent="0.25">
      <c r="B23" s="113" t="s">
        <v>70</v>
      </c>
      <c r="C23" s="150"/>
      <c r="D23" s="279">
        <f t="shared" ref="D23" si="2">SUBTOTAL(9,D14:D22)</f>
        <v>8</v>
      </c>
      <c r="E23" s="279">
        <f t="shared" ref="E23:G23" si="3">SUBTOTAL(9,E14:E22)</f>
        <v>8</v>
      </c>
      <c r="F23" s="150">
        <f t="shared" si="3"/>
        <v>15</v>
      </c>
      <c r="G23" s="246">
        <f t="shared" si="3"/>
        <v>2580</v>
      </c>
    </row>
    <row r="24" spans="2:7" ht="19.149999999999999" hidden="1" customHeight="1" outlineLevel="2" x14ac:dyDescent="0.25">
      <c r="B24" s="106" t="s">
        <v>76</v>
      </c>
      <c r="C24" s="207">
        <v>1</v>
      </c>
      <c r="D24" s="280">
        <v>2</v>
      </c>
      <c r="E24" s="280">
        <v>1</v>
      </c>
      <c r="F24" s="280">
        <v>9</v>
      </c>
      <c r="G24" s="281">
        <v>571</v>
      </c>
    </row>
    <row r="25" spans="2:7" s="4" customFormat="1" ht="19.149999999999999" hidden="1" customHeight="1" outlineLevel="2" x14ac:dyDescent="0.25">
      <c r="B25" s="106" t="s">
        <v>76</v>
      </c>
      <c r="C25" s="207">
        <v>2</v>
      </c>
      <c r="D25" s="280">
        <v>0</v>
      </c>
      <c r="E25" s="280">
        <v>1</v>
      </c>
      <c r="F25" s="280">
        <v>5</v>
      </c>
      <c r="G25" s="281">
        <v>556</v>
      </c>
    </row>
    <row r="26" spans="2:7" s="4" customFormat="1" ht="19.149999999999999" hidden="1" customHeight="1" outlineLevel="2" x14ac:dyDescent="0.25">
      <c r="B26" s="106" t="s">
        <v>76</v>
      </c>
      <c r="C26" s="207" t="s">
        <v>14</v>
      </c>
      <c r="D26" s="280">
        <v>2</v>
      </c>
      <c r="E26" s="280">
        <v>1</v>
      </c>
      <c r="F26" s="280">
        <v>2</v>
      </c>
      <c r="G26" s="281">
        <v>2</v>
      </c>
    </row>
    <row r="27" spans="2:7" s="4" customFormat="1" ht="19.149999999999999" customHeight="1" outlineLevel="1" collapsed="1" x14ac:dyDescent="0.25">
      <c r="B27" s="113" t="s">
        <v>76</v>
      </c>
      <c r="C27" s="150"/>
      <c r="D27" s="279">
        <f t="shared" ref="D27" si="4">SUBTOTAL(9,D24:D26)</f>
        <v>4</v>
      </c>
      <c r="E27" s="279">
        <f t="shared" ref="E27:G27" si="5">SUBTOTAL(9,E24:E26)</f>
        <v>3</v>
      </c>
      <c r="F27" s="150">
        <f t="shared" si="5"/>
        <v>16</v>
      </c>
      <c r="G27" s="246">
        <f t="shared" si="5"/>
        <v>1129</v>
      </c>
    </row>
    <row r="28" spans="2:7" s="4" customFormat="1" ht="19.149999999999999" hidden="1" customHeight="1" outlineLevel="2" x14ac:dyDescent="0.25">
      <c r="B28" s="106" t="s">
        <v>77</v>
      </c>
      <c r="C28" s="107">
        <v>1</v>
      </c>
      <c r="D28" s="277">
        <v>1</v>
      </c>
      <c r="E28" s="277">
        <v>1</v>
      </c>
      <c r="F28" s="277">
        <v>1</v>
      </c>
      <c r="G28" s="278">
        <v>546</v>
      </c>
    </row>
    <row r="29" spans="2:7" s="4" customFormat="1" ht="19.149999999999999" hidden="1" customHeight="1" outlineLevel="2" x14ac:dyDescent="0.25">
      <c r="B29" s="106" t="s">
        <v>77</v>
      </c>
      <c r="C29" s="107">
        <v>2</v>
      </c>
      <c r="D29" s="277">
        <v>2</v>
      </c>
      <c r="E29" s="277">
        <v>2</v>
      </c>
      <c r="F29" s="277">
        <v>4</v>
      </c>
      <c r="G29" s="278">
        <v>562</v>
      </c>
    </row>
    <row r="30" spans="2:7" s="4" customFormat="1" ht="19.149999999999999" hidden="1" customHeight="1" outlineLevel="2" x14ac:dyDescent="0.25">
      <c r="B30" s="106" t="s">
        <v>77</v>
      </c>
      <c r="C30" s="107" t="s">
        <v>14</v>
      </c>
      <c r="D30" s="277">
        <v>0</v>
      </c>
      <c r="E30" s="277">
        <v>0</v>
      </c>
      <c r="F30" s="277">
        <v>2</v>
      </c>
      <c r="G30" s="278">
        <v>0</v>
      </c>
    </row>
    <row r="31" spans="2:7" s="4" customFormat="1" ht="19.149999999999999" customHeight="1" outlineLevel="1" collapsed="1" x14ac:dyDescent="0.25">
      <c r="B31" s="113" t="s">
        <v>77</v>
      </c>
      <c r="C31" s="150"/>
      <c r="D31" s="279">
        <f t="shared" ref="D31" si="6">SUBTOTAL(9,D28:D30)</f>
        <v>3</v>
      </c>
      <c r="E31" s="279">
        <f t="shared" ref="E31:G31" si="7">SUBTOTAL(9,E28:E30)</f>
        <v>3</v>
      </c>
      <c r="F31" s="150">
        <f t="shared" si="7"/>
        <v>7</v>
      </c>
      <c r="G31" s="246">
        <f t="shared" si="7"/>
        <v>1108</v>
      </c>
    </row>
    <row r="32" spans="2:7" s="4" customFormat="1" ht="19.149999999999999" hidden="1" customHeight="1" outlineLevel="2" x14ac:dyDescent="0.25">
      <c r="B32" s="111" t="s">
        <v>78</v>
      </c>
      <c r="C32" s="112">
        <v>1</v>
      </c>
      <c r="D32" s="277">
        <v>0</v>
      </c>
      <c r="E32" s="277">
        <v>0</v>
      </c>
      <c r="F32" s="277">
        <v>1</v>
      </c>
      <c r="G32" s="278">
        <v>345</v>
      </c>
    </row>
    <row r="33" spans="2:7" s="4" customFormat="1" ht="19.149999999999999" hidden="1" customHeight="1" outlineLevel="2" x14ac:dyDescent="0.25">
      <c r="B33" s="111" t="s">
        <v>78</v>
      </c>
      <c r="C33" s="112">
        <v>2</v>
      </c>
      <c r="D33" s="277">
        <v>1</v>
      </c>
      <c r="E33" s="277">
        <v>1</v>
      </c>
      <c r="F33" s="277">
        <v>2</v>
      </c>
      <c r="G33" s="278">
        <v>268</v>
      </c>
    </row>
    <row r="34" spans="2:7" s="4" customFormat="1" ht="19.149999999999999" hidden="1" customHeight="1" outlineLevel="2" x14ac:dyDescent="0.25">
      <c r="B34" s="111" t="s">
        <v>78</v>
      </c>
      <c r="C34" s="112">
        <v>3</v>
      </c>
      <c r="D34" s="277">
        <v>1</v>
      </c>
      <c r="E34" s="277">
        <v>1</v>
      </c>
      <c r="F34" s="277">
        <v>1</v>
      </c>
      <c r="G34" s="278">
        <v>102</v>
      </c>
    </row>
    <row r="35" spans="2:7" s="4" customFormat="1" ht="19.149999999999999" hidden="1" customHeight="1" outlineLevel="2" x14ac:dyDescent="0.25">
      <c r="B35" s="111" t="s">
        <v>78</v>
      </c>
      <c r="C35" s="112">
        <v>4</v>
      </c>
      <c r="D35" s="277">
        <v>1</v>
      </c>
      <c r="E35" s="277">
        <v>1</v>
      </c>
      <c r="F35" s="277">
        <v>2</v>
      </c>
      <c r="G35" s="278">
        <v>420</v>
      </c>
    </row>
    <row r="36" spans="2:7" ht="19.149999999999999" hidden="1" customHeight="1" outlineLevel="2" x14ac:dyDescent="0.25">
      <c r="B36" s="111" t="s">
        <v>78</v>
      </c>
      <c r="C36" s="112">
        <v>5</v>
      </c>
      <c r="D36" s="277">
        <v>1</v>
      </c>
      <c r="E36" s="277">
        <v>2</v>
      </c>
      <c r="F36" s="277">
        <v>2</v>
      </c>
      <c r="G36" s="278">
        <v>400</v>
      </c>
    </row>
    <row r="37" spans="2:7" ht="19.149999999999999" hidden="1" customHeight="1" outlineLevel="2" x14ac:dyDescent="0.25">
      <c r="B37" s="111" t="s">
        <v>78</v>
      </c>
      <c r="C37" s="112">
        <v>6</v>
      </c>
      <c r="D37" s="277">
        <v>1</v>
      </c>
      <c r="E37" s="277">
        <v>2</v>
      </c>
      <c r="F37" s="277">
        <v>2</v>
      </c>
      <c r="G37" s="278">
        <v>745</v>
      </c>
    </row>
    <row r="38" spans="2:7" ht="19.149999999999999" hidden="1" customHeight="1" outlineLevel="2" x14ac:dyDescent="0.25">
      <c r="B38" s="111" t="s">
        <v>78</v>
      </c>
      <c r="C38" s="112">
        <v>7</v>
      </c>
      <c r="D38" s="277">
        <v>0</v>
      </c>
      <c r="E38" s="277">
        <v>1</v>
      </c>
      <c r="F38" s="277">
        <v>1</v>
      </c>
      <c r="G38" s="278">
        <v>64</v>
      </c>
    </row>
    <row r="39" spans="2:7" ht="19.149999999999999" hidden="1" customHeight="1" outlineLevel="2" x14ac:dyDescent="0.25">
      <c r="B39" s="111" t="s">
        <v>78</v>
      </c>
      <c r="C39" s="112" t="s">
        <v>14</v>
      </c>
      <c r="D39" s="277">
        <v>1</v>
      </c>
      <c r="E39" s="277">
        <v>1</v>
      </c>
      <c r="F39" s="277">
        <v>0</v>
      </c>
      <c r="G39" s="278">
        <v>1</v>
      </c>
    </row>
    <row r="40" spans="2:7" ht="19.149999999999999" customHeight="1" outlineLevel="1" collapsed="1" x14ac:dyDescent="0.25">
      <c r="B40" s="113" t="s">
        <v>78</v>
      </c>
      <c r="C40" s="150"/>
      <c r="D40" s="279">
        <f t="shared" ref="D40" si="8">SUBTOTAL(9,D32:D39)</f>
        <v>6</v>
      </c>
      <c r="E40" s="279">
        <f t="shared" ref="E40:G40" si="9">SUBTOTAL(9,E32:E39)</f>
        <v>9</v>
      </c>
      <c r="F40" s="150">
        <f t="shared" si="9"/>
        <v>11</v>
      </c>
      <c r="G40" s="246">
        <f t="shared" si="9"/>
        <v>2345</v>
      </c>
    </row>
    <row r="41" spans="2:7" ht="19.149999999999999" hidden="1" customHeight="1" outlineLevel="2" x14ac:dyDescent="0.25">
      <c r="B41" s="111" t="s">
        <v>79</v>
      </c>
      <c r="C41" s="112">
        <v>1</v>
      </c>
      <c r="D41" s="277">
        <v>1</v>
      </c>
      <c r="E41" s="277">
        <v>3</v>
      </c>
      <c r="F41" s="277">
        <v>2</v>
      </c>
      <c r="G41" s="278">
        <v>554</v>
      </c>
    </row>
    <row r="42" spans="2:7" ht="19.149999999999999" hidden="1" customHeight="1" outlineLevel="2" x14ac:dyDescent="0.25">
      <c r="B42" s="111" t="s">
        <v>79</v>
      </c>
      <c r="C42" s="112">
        <v>2</v>
      </c>
      <c r="D42" s="277">
        <v>1</v>
      </c>
      <c r="E42" s="277">
        <v>1</v>
      </c>
      <c r="F42" s="277">
        <v>1</v>
      </c>
      <c r="G42" s="278">
        <v>368</v>
      </c>
    </row>
    <row r="43" spans="2:7" ht="19.149999999999999" hidden="1" customHeight="1" outlineLevel="2" x14ac:dyDescent="0.25">
      <c r="B43" s="111" t="s">
        <v>79</v>
      </c>
      <c r="C43" s="112" t="s">
        <v>14</v>
      </c>
      <c r="D43" s="277">
        <v>0</v>
      </c>
      <c r="E43" s="277">
        <v>0</v>
      </c>
      <c r="F43" s="277">
        <v>0</v>
      </c>
      <c r="G43" s="278">
        <v>0</v>
      </c>
    </row>
    <row r="44" spans="2:7" ht="19.149999999999999" customHeight="1" outlineLevel="1" collapsed="1" x14ac:dyDescent="0.25">
      <c r="B44" s="113" t="s">
        <v>79</v>
      </c>
      <c r="C44" s="150"/>
      <c r="D44" s="279">
        <f t="shared" ref="D44" si="10">SUBTOTAL(9,D41:D43)</f>
        <v>2</v>
      </c>
      <c r="E44" s="279">
        <f t="shared" ref="E44:G44" si="11">SUBTOTAL(9,E41:E43)</f>
        <v>4</v>
      </c>
      <c r="F44" s="150">
        <f t="shared" si="11"/>
        <v>3</v>
      </c>
      <c r="G44" s="246">
        <f t="shared" si="11"/>
        <v>922</v>
      </c>
    </row>
    <row r="45" spans="2:7" ht="19.149999999999999" hidden="1" customHeight="1" outlineLevel="2" x14ac:dyDescent="0.25">
      <c r="B45" s="111" t="s">
        <v>80</v>
      </c>
      <c r="C45" s="112">
        <v>1</v>
      </c>
      <c r="D45" s="277">
        <v>1</v>
      </c>
      <c r="E45" s="277">
        <v>1</v>
      </c>
      <c r="F45" s="277">
        <v>2</v>
      </c>
      <c r="G45" s="278">
        <v>152</v>
      </c>
    </row>
    <row r="46" spans="2:7" ht="19.149999999999999" hidden="1" customHeight="1" outlineLevel="2" x14ac:dyDescent="0.25">
      <c r="B46" s="111" t="s">
        <v>80</v>
      </c>
      <c r="C46" s="112">
        <v>2</v>
      </c>
      <c r="D46" s="277">
        <v>1</v>
      </c>
      <c r="E46" s="277">
        <v>1</v>
      </c>
      <c r="F46" s="277">
        <v>2</v>
      </c>
      <c r="G46" s="278">
        <v>328</v>
      </c>
    </row>
    <row r="47" spans="2:7" ht="19.149999999999999" hidden="1" customHeight="1" outlineLevel="2" x14ac:dyDescent="0.25">
      <c r="B47" s="111" t="s">
        <v>80</v>
      </c>
      <c r="C47" s="112">
        <v>3</v>
      </c>
      <c r="D47" s="277">
        <v>0</v>
      </c>
      <c r="E47" s="277">
        <v>1</v>
      </c>
      <c r="F47" s="277">
        <v>1</v>
      </c>
      <c r="G47" s="278">
        <v>118</v>
      </c>
    </row>
    <row r="48" spans="2:7" ht="19.149999999999999" hidden="1" customHeight="1" outlineLevel="2" x14ac:dyDescent="0.25">
      <c r="B48" s="111" t="s">
        <v>80</v>
      </c>
      <c r="C48" s="112">
        <v>4</v>
      </c>
      <c r="D48" s="277">
        <v>1</v>
      </c>
      <c r="E48" s="277">
        <v>1</v>
      </c>
      <c r="F48" s="277">
        <v>2</v>
      </c>
      <c r="G48" s="278">
        <v>211</v>
      </c>
    </row>
    <row r="49" spans="2:7" ht="19.149999999999999" hidden="1" customHeight="1" outlineLevel="2" x14ac:dyDescent="0.25">
      <c r="B49" s="111" t="s">
        <v>80</v>
      </c>
      <c r="C49" s="112">
        <v>5</v>
      </c>
      <c r="D49" s="277">
        <v>1</v>
      </c>
      <c r="E49" s="277">
        <v>1</v>
      </c>
      <c r="F49" s="277">
        <v>2</v>
      </c>
      <c r="G49" s="278">
        <v>125</v>
      </c>
    </row>
    <row r="50" spans="2:7" ht="19.149999999999999" hidden="1" customHeight="1" outlineLevel="2" x14ac:dyDescent="0.25">
      <c r="B50" s="111" t="s">
        <v>80</v>
      </c>
      <c r="C50" s="112">
        <v>6</v>
      </c>
      <c r="D50" s="277">
        <v>1</v>
      </c>
      <c r="E50" s="277">
        <v>2</v>
      </c>
      <c r="F50" s="277">
        <v>2</v>
      </c>
      <c r="G50" s="278">
        <v>409</v>
      </c>
    </row>
    <row r="51" spans="2:7" ht="19.149999999999999" hidden="1" customHeight="1" outlineLevel="2" x14ac:dyDescent="0.25">
      <c r="B51" s="111" t="s">
        <v>80</v>
      </c>
      <c r="C51" s="112">
        <v>7</v>
      </c>
      <c r="D51" s="277">
        <v>1</v>
      </c>
      <c r="E51" s="277">
        <v>1</v>
      </c>
      <c r="F51" s="277">
        <v>2</v>
      </c>
      <c r="G51" s="278">
        <v>200</v>
      </c>
    </row>
    <row r="52" spans="2:7" ht="19.149999999999999" hidden="1" customHeight="1" outlineLevel="2" x14ac:dyDescent="0.25">
      <c r="B52" s="111" t="s">
        <v>80</v>
      </c>
      <c r="C52" s="112">
        <v>8</v>
      </c>
      <c r="D52" s="277">
        <v>1</v>
      </c>
      <c r="E52" s="277">
        <v>1</v>
      </c>
      <c r="F52" s="277">
        <v>4</v>
      </c>
      <c r="G52" s="278">
        <v>281</v>
      </c>
    </row>
    <row r="53" spans="2:7" ht="19.149999999999999" hidden="1" customHeight="1" outlineLevel="2" x14ac:dyDescent="0.25">
      <c r="B53" s="111" t="s">
        <v>80</v>
      </c>
      <c r="C53" s="112">
        <v>9</v>
      </c>
      <c r="D53" s="277">
        <v>1</v>
      </c>
      <c r="E53" s="277">
        <v>1</v>
      </c>
      <c r="F53" s="277">
        <v>1</v>
      </c>
      <c r="G53" s="278">
        <v>285</v>
      </c>
    </row>
    <row r="54" spans="2:7" ht="19.149999999999999" hidden="1" customHeight="1" outlineLevel="2" x14ac:dyDescent="0.25">
      <c r="B54" s="111" t="s">
        <v>80</v>
      </c>
      <c r="C54" s="112">
        <v>10</v>
      </c>
      <c r="D54" s="277">
        <v>1</v>
      </c>
      <c r="E54" s="277">
        <v>1</v>
      </c>
      <c r="F54" s="277">
        <v>2</v>
      </c>
      <c r="G54" s="278">
        <v>352</v>
      </c>
    </row>
    <row r="55" spans="2:7" ht="19.149999999999999" hidden="1" customHeight="1" outlineLevel="2" x14ac:dyDescent="0.25">
      <c r="B55" s="111" t="s">
        <v>80</v>
      </c>
      <c r="C55" s="112">
        <v>11</v>
      </c>
      <c r="D55" s="277">
        <v>1</v>
      </c>
      <c r="E55" s="277">
        <v>1</v>
      </c>
      <c r="F55" s="277">
        <v>1</v>
      </c>
      <c r="G55" s="278">
        <v>220</v>
      </c>
    </row>
    <row r="56" spans="2:7" ht="19.149999999999999" hidden="1" customHeight="1" outlineLevel="2" x14ac:dyDescent="0.25">
      <c r="B56" s="111" t="s">
        <v>80</v>
      </c>
      <c r="C56" s="112">
        <v>12</v>
      </c>
      <c r="D56" s="277">
        <v>2</v>
      </c>
      <c r="E56" s="277">
        <v>1</v>
      </c>
      <c r="F56" s="277">
        <v>2</v>
      </c>
      <c r="G56" s="278">
        <v>1092</v>
      </c>
    </row>
    <row r="57" spans="2:7" ht="19.149999999999999" hidden="1" customHeight="1" outlineLevel="2" x14ac:dyDescent="0.25">
      <c r="B57" s="111" t="s">
        <v>80</v>
      </c>
      <c r="C57" s="112">
        <v>13</v>
      </c>
      <c r="D57" s="277">
        <v>1</v>
      </c>
      <c r="E57" s="277">
        <v>1</v>
      </c>
      <c r="F57" s="277">
        <v>1</v>
      </c>
      <c r="G57" s="278">
        <v>285</v>
      </c>
    </row>
    <row r="58" spans="2:7" ht="19.149999999999999" hidden="1" customHeight="1" outlineLevel="2" x14ac:dyDescent="0.25">
      <c r="B58" s="111" t="s">
        <v>80</v>
      </c>
      <c r="C58" s="112" t="s">
        <v>14</v>
      </c>
      <c r="D58" s="277">
        <v>0</v>
      </c>
      <c r="E58" s="277">
        <v>0</v>
      </c>
      <c r="F58" s="277"/>
      <c r="G58" s="278"/>
    </row>
    <row r="59" spans="2:7" ht="19.149999999999999" customHeight="1" outlineLevel="1" collapsed="1" x14ac:dyDescent="0.25">
      <c r="B59" s="113" t="s">
        <v>80</v>
      </c>
      <c r="C59" s="150"/>
      <c r="D59" s="279">
        <f t="shared" ref="D59" si="12">SUBTOTAL(9,D45:D58)</f>
        <v>13</v>
      </c>
      <c r="E59" s="279">
        <f t="shared" ref="E59:G59" si="13">SUBTOTAL(9,E45:E58)</f>
        <v>14</v>
      </c>
      <c r="F59" s="150">
        <f t="shared" si="13"/>
        <v>24</v>
      </c>
      <c r="G59" s="246">
        <f t="shared" si="13"/>
        <v>4058</v>
      </c>
    </row>
    <row r="60" spans="2:7" ht="19.149999999999999" hidden="1" customHeight="1" outlineLevel="2" x14ac:dyDescent="0.25">
      <c r="B60" s="111" t="s">
        <v>81</v>
      </c>
      <c r="C60" s="112">
        <v>1</v>
      </c>
      <c r="D60" s="277">
        <v>0</v>
      </c>
      <c r="E60" s="277">
        <v>1</v>
      </c>
      <c r="F60" s="277">
        <v>1</v>
      </c>
      <c r="G60" s="278">
        <v>633</v>
      </c>
    </row>
    <row r="61" spans="2:7" ht="19.149999999999999" hidden="1" customHeight="1" outlineLevel="2" x14ac:dyDescent="0.25">
      <c r="B61" s="111" t="s">
        <v>81</v>
      </c>
      <c r="C61" s="112">
        <v>2</v>
      </c>
      <c r="D61" s="277">
        <v>1</v>
      </c>
      <c r="E61" s="277">
        <v>1</v>
      </c>
      <c r="F61" s="277">
        <v>1</v>
      </c>
      <c r="G61" s="278">
        <v>550</v>
      </c>
    </row>
    <row r="62" spans="2:7" ht="19.149999999999999" hidden="1" customHeight="1" outlineLevel="2" x14ac:dyDescent="0.25">
      <c r="B62" s="111" t="s">
        <v>81</v>
      </c>
      <c r="C62" s="112">
        <v>3</v>
      </c>
      <c r="D62" s="277">
        <v>1</v>
      </c>
      <c r="E62" s="277">
        <v>1</v>
      </c>
      <c r="F62" s="277">
        <v>1</v>
      </c>
      <c r="G62" s="278">
        <v>356</v>
      </c>
    </row>
    <row r="63" spans="2:7" ht="19.149999999999999" hidden="1" customHeight="1" outlineLevel="2" x14ac:dyDescent="0.25">
      <c r="B63" s="111" t="s">
        <v>81</v>
      </c>
      <c r="C63" s="112">
        <v>4</v>
      </c>
      <c r="D63" s="277">
        <v>2</v>
      </c>
      <c r="E63" s="277">
        <v>1</v>
      </c>
      <c r="F63" s="277">
        <v>4</v>
      </c>
      <c r="G63" s="278">
        <v>111</v>
      </c>
    </row>
    <row r="64" spans="2:7" ht="19.149999999999999" hidden="1" customHeight="1" outlineLevel="2" x14ac:dyDescent="0.25">
      <c r="B64" s="111" t="s">
        <v>81</v>
      </c>
      <c r="C64" s="112">
        <v>5</v>
      </c>
      <c r="D64" s="277">
        <v>1</v>
      </c>
      <c r="E64" s="277">
        <v>1</v>
      </c>
      <c r="F64" s="277">
        <v>1</v>
      </c>
      <c r="G64" s="278">
        <v>419</v>
      </c>
    </row>
    <row r="65" spans="2:7" ht="19.149999999999999" hidden="1" customHeight="1" outlineLevel="2" x14ac:dyDescent="0.25">
      <c r="B65" s="111" t="s">
        <v>81</v>
      </c>
      <c r="C65" s="112">
        <v>6</v>
      </c>
      <c r="D65" s="277">
        <v>1</v>
      </c>
      <c r="E65" s="277">
        <v>1</v>
      </c>
      <c r="F65" s="277">
        <v>6</v>
      </c>
      <c r="G65" s="278">
        <v>150</v>
      </c>
    </row>
    <row r="66" spans="2:7" ht="19.149999999999999" hidden="1" customHeight="1" outlineLevel="2" x14ac:dyDescent="0.25">
      <c r="B66" s="111" t="s">
        <v>81</v>
      </c>
      <c r="C66" s="112">
        <v>7</v>
      </c>
      <c r="D66" s="277">
        <v>2</v>
      </c>
      <c r="E66" s="277">
        <v>2</v>
      </c>
      <c r="F66" s="277">
        <v>2</v>
      </c>
      <c r="G66" s="278">
        <v>929</v>
      </c>
    </row>
    <row r="67" spans="2:7" ht="19.149999999999999" hidden="1" customHeight="1" outlineLevel="2" x14ac:dyDescent="0.25">
      <c r="B67" s="111" t="s">
        <v>81</v>
      </c>
      <c r="C67" s="112">
        <v>8</v>
      </c>
      <c r="D67" s="277">
        <v>1</v>
      </c>
      <c r="E67" s="277">
        <v>1</v>
      </c>
      <c r="F67" s="277">
        <v>3</v>
      </c>
      <c r="G67" s="278">
        <v>950</v>
      </c>
    </row>
    <row r="68" spans="2:7" ht="19.149999999999999" hidden="1" customHeight="1" outlineLevel="2" x14ac:dyDescent="0.25">
      <c r="B68" s="111" t="s">
        <v>81</v>
      </c>
      <c r="C68" s="112">
        <v>9</v>
      </c>
      <c r="D68" s="277">
        <v>1</v>
      </c>
      <c r="E68" s="277">
        <v>1</v>
      </c>
      <c r="F68" s="277">
        <v>2</v>
      </c>
      <c r="G68" s="278">
        <v>452</v>
      </c>
    </row>
    <row r="69" spans="2:7" ht="19.149999999999999" hidden="1" customHeight="1" outlineLevel="2" x14ac:dyDescent="0.25">
      <c r="B69" s="111" t="s">
        <v>81</v>
      </c>
      <c r="C69" s="112" t="s">
        <v>14</v>
      </c>
      <c r="D69" s="277">
        <v>0</v>
      </c>
      <c r="E69" s="277">
        <v>0</v>
      </c>
      <c r="F69" s="277">
        <v>0</v>
      </c>
      <c r="G69" s="278">
        <v>5</v>
      </c>
    </row>
    <row r="70" spans="2:7" ht="19.149999999999999" customHeight="1" outlineLevel="1" collapsed="1" x14ac:dyDescent="0.25">
      <c r="B70" s="113" t="s">
        <v>81</v>
      </c>
      <c r="C70" s="150"/>
      <c r="D70" s="279">
        <f t="shared" ref="D70" si="14">SUBTOTAL(9,D60:D69)</f>
        <v>10</v>
      </c>
      <c r="E70" s="279">
        <f t="shared" ref="E70:G70" si="15">SUBTOTAL(9,E60:E69)</f>
        <v>10</v>
      </c>
      <c r="F70" s="150">
        <f t="shared" si="15"/>
        <v>21</v>
      </c>
      <c r="G70" s="246">
        <f t="shared" si="15"/>
        <v>4555</v>
      </c>
    </row>
    <row r="71" spans="2:7" ht="19.149999999999999" hidden="1" customHeight="1" outlineLevel="2" x14ac:dyDescent="0.25">
      <c r="B71" s="111" t="s">
        <v>82</v>
      </c>
      <c r="C71" s="112">
        <v>1</v>
      </c>
      <c r="D71" s="277">
        <v>1</v>
      </c>
      <c r="E71" s="277">
        <v>1</v>
      </c>
      <c r="F71" s="277">
        <v>2</v>
      </c>
      <c r="G71" s="278">
        <v>650</v>
      </c>
    </row>
    <row r="72" spans="2:7" ht="19.149999999999999" hidden="1" customHeight="1" outlineLevel="2" x14ac:dyDescent="0.25">
      <c r="B72" s="111" t="s">
        <v>82</v>
      </c>
      <c r="C72" s="112">
        <v>2</v>
      </c>
      <c r="D72" s="277">
        <v>1</v>
      </c>
      <c r="E72" s="277">
        <v>1</v>
      </c>
      <c r="F72" s="277">
        <v>2</v>
      </c>
      <c r="G72" s="278">
        <v>250</v>
      </c>
    </row>
    <row r="73" spans="2:7" ht="19.149999999999999" hidden="1" customHeight="1" outlineLevel="2" x14ac:dyDescent="0.25">
      <c r="B73" s="111" t="s">
        <v>82</v>
      </c>
      <c r="C73" s="112">
        <v>3</v>
      </c>
      <c r="D73" s="277">
        <v>1</v>
      </c>
      <c r="E73" s="277">
        <v>1</v>
      </c>
      <c r="F73" s="277">
        <v>1</v>
      </c>
      <c r="G73" s="278">
        <v>1019</v>
      </c>
    </row>
    <row r="74" spans="2:7" ht="19.149999999999999" hidden="1" customHeight="1" outlineLevel="2" x14ac:dyDescent="0.25">
      <c r="B74" s="111" t="s">
        <v>82</v>
      </c>
      <c r="C74" s="112">
        <v>4</v>
      </c>
      <c r="D74" s="277">
        <v>1</v>
      </c>
      <c r="E74" s="277">
        <v>2</v>
      </c>
      <c r="F74" s="277">
        <v>4</v>
      </c>
      <c r="G74" s="278">
        <v>1185</v>
      </c>
    </row>
    <row r="75" spans="2:7" ht="19.149999999999999" hidden="1" customHeight="1" outlineLevel="2" x14ac:dyDescent="0.25">
      <c r="B75" s="111" t="s">
        <v>82</v>
      </c>
      <c r="C75" s="112">
        <v>5</v>
      </c>
      <c r="D75" s="277">
        <v>1</v>
      </c>
      <c r="E75" s="277">
        <v>0</v>
      </c>
      <c r="F75" s="277">
        <v>2</v>
      </c>
      <c r="G75" s="278">
        <v>395</v>
      </c>
    </row>
    <row r="76" spans="2:7" ht="19.149999999999999" hidden="1" customHeight="1" outlineLevel="2" x14ac:dyDescent="0.25">
      <c r="B76" s="111" t="s">
        <v>82</v>
      </c>
      <c r="C76" s="112">
        <v>6</v>
      </c>
      <c r="D76" s="277">
        <v>1</v>
      </c>
      <c r="E76" s="277">
        <v>1</v>
      </c>
      <c r="F76" s="277">
        <v>1</v>
      </c>
      <c r="G76" s="278">
        <v>300</v>
      </c>
    </row>
    <row r="77" spans="2:7" ht="19.149999999999999" hidden="1" customHeight="1" outlineLevel="2" x14ac:dyDescent="0.25">
      <c r="B77" s="111" t="s">
        <v>82</v>
      </c>
      <c r="C77" s="112">
        <v>7</v>
      </c>
      <c r="D77" s="277">
        <v>2</v>
      </c>
      <c r="E77" s="277">
        <v>1</v>
      </c>
      <c r="F77" s="277">
        <v>2</v>
      </c>
      <c r="G77" s="278">
        <v>1217</v>
      </c>
    </row>
    <row r="78" spans="2:7" ht="19.149999999999999" hidden="1" customHeight="1" outlineLevel="2" x14ac:dyDescent="0.25">
      <c r="B78" s="111" t="s">
        <v>82</v>
      </c>
      <c r="C78" s="112">
        <v>8</v>
      </c>
      <c r="D78" s="277">
        <v>1</v>
      </c>
      <c r="E78" s="277">
        <v>1</v>
      </c>
      <c r="F78" s="277">
        <v>2</v>
      </c>
      <c r="G78" s="278">
        <v>403</v>
      </c>
    </row>
    <row r="79" spans="2:7" ht="19.149999999999999" hidden="1" customHeight="1" outlineLevel="2" x14ac:dyDescent="0.25">
      <c r="B79" s="111" t="s">
        <v>82</v>
      </c>
      <c r="C79" s="112">
        <v>9</v>
      </c>
      <c r="D79" s="277">
        <v>1</v>
      </c>
      <c r="E79" s="277">
        <v>1</v>
      </c>
      <c r="F79" s="277">
        <v>7</v>
      </c>
      <c r="G79" s="278">
        <v>513</v>
      </c>
    </row>
    <row r="80" spans="2:7" ht="19.149999999999999" hidden="1" customHeight="1" outlineLevel="2" x14ac:dyDescent="0.25">
      <c r="B80" s="111" t="s">
        <v>82</v>
      </c>
      <c r="C80" s="112">
        <v>10</v>
      </c>
      <c r="D80" s="277">
        <v>1</v>
      </c>
      <c r="E80" s="277">
        <v>1</v>
      </c>
      <c r="F80" s="277">
        <v>1</v>
      </c>
      <c r="G80" s="278">
        <v>540</v>
      </c>
    </row>
    <row r="81" spans="2:7" ht="19.149999999999999" hidden="1" customHeight="1" outlineLevel="2" x14ac:dyDescent="0.25">
      <c r="B81" s="111" t="s">
        <v>82</v>
      </c>
      <c r="C81" s="112">
        <v>11</v>
      </c>
      <c r="D81" s="277">
        <v>1</v>
      </c>
      <c r="E81" s="277">
        <v>1</v>
      </c>
      <c r="F81" s="277">
        <v>3</v>
      </c>
      <c r="G81" s="278">
        <v>539</v>
      </c>
    </row>
    <row r="82" spans="2:7" ht="19.149999999999999" hidden="1" customHeight="1" outlineLevel="2" x14ac:dyDescent="0.25">
      <c r="B82" s="111" t="s">
        <v>82</v>
      </c>
      <c r="C82" s="112">
        <v>12</v>
      </c>
      <c r="D82" s="277">
        <v>1</v>
      </c>
      <c r="E82" s="277">
        <v>1</v>
      </c>
      <c r="F82" s="277">
        <v>1</v>
      </c>
      <c r="G82" s="278">
        <v>562</v>
      </c>
    </row>
    <row r="83" spans="2:7" ht="19.149999999999999" hidden="1" customHeight="1" outlineLevel="2" x14ac:dyDescent="0.25">
      <c r="B83" s="111" t="s">
        <v>82</v>
      </c>
      <c r="C83" s="112">
        <v>13</v>
      </c>
      <c r="D83" s="277">
        <v>4</v>
      </c>
      <c r="E83" s="277">
        <v>0</v>
      </c>
      <c r="F83" s="277">
        <v>5</v>
      </c>
      <c r="G83" s="278">
        <v>569</v>
      </c>
    </row>
    <row r="84" spans="2:7" ht="19.149999999999999" hidden="1" customHeight="1" outlineLevel="2" x14ac:dyDescent="0.25">
      <c r="B84" s="111" t="s">
        <v>82</v>
      </c>
      <c r="C84" s="112">
        <v>14</v>
      </c>
      <c r="D84" s="277">
        <v>1</v>
      </c>
      <c r="E84" s="277">
        <v>1</v>
      </c>
      <c r="F84" s="277">
        <v>2</v>
      </c>
      <c r="G84" s="278">
        <v>323</v>
      </c>
    </row>
    <row r="85" spans="2:7" ht="19.149999999999999" hidden="1" customHeight="1" outlineLevel="2" x14ac:dyDescent="0.25">
      <c r="B85" s="111" t="s">
        <v>82</v>
      </c>
      <c r="C85" s="112">
        <v>15</v>
      </c>
      <c r="D85" s="277">
        <v>1</v>
      </c>
      <c r="E85" s="277">
        <v>1</v>
      </c>
      <c r="F85" s="277">
        <v>7</v>
      </c>
      <c r="G85" s="278">
        <v>210</v>
      </c>
    </row>
    <row r="86" spans="2:7" ht="19.149999999999999" hidden="1" customHeight="1" outlineLevel="2" x14ac:dyDescent="0.25">
      <c r="B86" s="111" t="s">
        <v>82</v>
      </c>
      <c r="C86" s="112">
        <v>16</v>
      </c>
      <c r="D86" s="277">
        <v>1</v>
      </c>
      <c r="E86" s="277">
        <v>1</v>
      </c>
      <c r="F86" s="277">
        <v>2</v>
      </c>
      <c r="G86" s="278">
        <v>460</v>
      </c>
    </row>
    <row r="87" spans="2:7" ht="19.149999999999999" hidden="1" customHeight="1" outlineLevel="2" x14ac:dyDescent="0.25">
      <c r="B87" s="111" t="s">
        <v>82</v>
      </c>
      <c r="C87" s="112">
        <v>17</v>
      </c>
      <c r="D87" s="277">
        <v>1</v>
      </c>
      <c r="E87" s="277">
        <v>1</v>
      </c>
      <c r="F87" s="277">
        <v>0</v>
      </c>
      <c r="G87" s="278">
        <v>345</v>
      </c>
    </row>
    <row r="88" spans="2:7" ht="19.149999999999999" hidden="1" customHeight="1" outlineLevel="2" x14ac:dyDescent="0.25">
      <c r="B88" s="111" t="s">
        <v>82</v>
      </c>
      <c r="C88" s="112">
        <v>18</v>
      </c>
      <c r="D88" s="277">
        <v>1</v>
      </c>
      <c r="E88" s="277">
        <v>1</v>
      </c>
      <c r="F88" s="277">
        <v>2</v>
      </c>
      <c r="G88" s="278">
        <v>574</v>
      </c>
    </row>
    <row r="89" spans="2:7" ht="19.149999999999999" hidden="1" customHeight="1" outlineLevel="2" x14ac:dyDescent="0.25">
      <c r="B89" s="111" t="s">
        <v>82</v>
      </c>
      <c r="C89" s="112">
        <v>19</v>
      </c>
      <c r="D89" s="277">
        <v>1</v>
      </c>
      <c r="E89" s="277">
        <v>1</v>
      </c>
      <c r="F89" s="277">
        <v>2</v>
      </c>
      <c r="G89" s="278">
        <v>223</v>
      </c>
    </row>
    <row r="90" spans="2:7" ht="19.149999999999999" hidden="1" customHeight="1" outlineLevel="2" x14ac:dyDescent="0.25">
      <c r="B90" s="111" t="s">
        <v>82</v>
      </c>
      <c r="C90" s="112">
        <v>20</v>
      </c>
      <c r="D90" s="277">
        <v>2</v>
      </c>
      <c r="E90" s="277">
        <v>1</v>
      </c>
      <c r="F90" s="277">
        <v>0</v>
      </c>
      <c r="G90" s="278">
        <v>670</v>
      </c>
    </row>
    <row r="91" spans="2:7" ht="19.149999999999999" hidden="1" customHeight="1" outlineLevel="2" x14ac:dyDescent="0.25">
      <c r="B91" s="111" t="s">
        <v>82</v>
      </c>
      <c r="C91" s="112">
        <v>21</v>
      </c>
      <c r="D91" s="277">
        <v>1</v>
      </c>
      <c r="E91" s="277">
        <v>2</v>
      </c>
      <c r="F91" s="277">
        <v>1</v>
      </c>
      <c r="G91" s="278">
        <v>716</v>
      </c>
    </row>
    <row r="92" spans="2:7" ht="19.149999999999999" hidden="1" customHeight="1" outlineLevel="2" x14ac:dyDescent="0.25">
      <c r="B92" s="111" t="s">
        <v>82</v>
      </c>
      <c r="C92" s="112">
        <v>22</v>
      </c>
      <c r="D92" s="277">
        <v>1</v>
      </c>
      <c r="E92" s="277">
        <v>1</v>
      </c>
      <c r="F92" s="277">
        <v>2</v>
      </c>
      <c r="G92" s="278">
        <v>600</v>
      </c>
    </row>
    <row r="93" spans="2:7" ht="19.149999999999999" hidden="1" customHeight="1" outlineLevel="2" x14ac:dyDescent="0.25">
      <c r="B93" s="111" t="s">
        <v>82</v>
      </c>
      <c r="C93" s="112">
        <v>23</v>
      </c>
      <c r="D93" s="277">
        <v>1</v>
      </c>
      <c r="E93" s="277">
        <v>3</v>
      </c>
      <c r="F93" s="277">
        <v>7</v>
      </c>
      <c r="G93" s="278">
        <v>802</v>
      </c>
    </row>
    <row r="94" spans="2:7" ht="19.149999999999999" hidden="1" customHeight="1" outlineLevel="2" x14ac:dyDescent="0.25">
      <c r="B94" s="111" t="s">
        <v>82</v>
      </c>
      <c r="C94" s="112">
        <v>24</v>
      </c>
      <c r="D94" s="277">
        <v>1</v>
      </c>
      <c r="E94" s="277">
        <v>0</v>
      </c>
      <c r="F94" s="277">
        <v>1</v>
      </c>
      <c r="G94" s="278">
        <v>511</v>
      </c>
    </row>
    <row r="95" spans="2:7" ht="19.149999999999999" hidden="1" customHeight="1" outlineLevel="2" x14ac:dyDescent="0.25">
      <c r="B95" s="111" t="s">
        <v>82</v>
      </c>
      <c r="C95" s="112" t="s">
        <v>14</v>
      </c>
      <c r="D95" s="277">
        <v>0</v>
      </c>
      <c r="E95" s="277">
        <v>0</v>
      </c>
      <c r="F95" s="277">
        <v>0</v>
      </c>
      <c r="G95" s="278">
        <v>0</v>
      </c>
    </row>
    <row r="96" spans="2:7" ht="19.149999999999999" customHeight="1" outlineLevel="1" collapsed="1" x14ac:dyDescent="0.25">
      <c r="B96" s="113" t="s">
        <v>82</v>
      </c>
      <c r="C96" s="150"/>
      <c r="D96" s="279">
        <f t="shared" ref="D96" si="16">SUBTOTAL(9,D71:D95)</f>
        <v>29</v>
      </c>
      <c r="E96" s="279">
        <f t="shared" ref="E96:G96" si="17">SUBTOTAL(9,E71:E95)</f>
        <v>25</v>
      </c>
      <c r="F96" s="150">
        <f t="shared" si="17"/>
        <v>59</v>
      </c>
      <c r="G96" s="246">
        <f t="shared" si="17"/>
        <v>13576</v>
      </c>
    </row>
    <row r="97" spans="2:7" ht="19.149999999999999" hidden="1" customHeight="1" outlineLevel="2" x14ac:dyDescent="0.25">
      <c r="B97" s="111" t="s">
        <v>83</v>
      </c>
      <c r="C97" s="112">
        <v>1</v>
      </c>
      <c r="D97" s="277">
        <v>0</v>
      </c>
      <c r="E97" s="277">
        <v>1</v>
      </c>
      <c r="F97" s="277">
        <v>2</v>
      </c>
      <c r="G97" s="278">
        <v>560</v>
      </c>
    </row>
    <row r="98" spans="2:7" ht="19.149999999999999" hidden="1" customHeight="1" outlineLevel="2" x14ac:dyDescent="0.25">
      <c r="B98" s="111" t="s">
        <v>83</v>
      </c>
      <c r="C98" s="112">
        <v>2</v>
      </c>
      <c r="D98" s="277">
        <v>1</v>
      </c>
      <c r="E98" s="277">
        <v>1</v>
      </c>
      <c r="F98" s="277">
        <v>1</v>
      </c>
      <c r="G98" s="278">
        <v>1690</v>
      </c>
    </row>
    <row r="99" spans="2:7" ht="19.149999999999999" hidden="1" customHeight="1" outlineLevel="2" x14ac:dyDescent="0.25">
      <c r="B99" s="111" t="s">
        <v>83</v>
      </c>
      <c r="C99" s="112">
        <v>3</v>
      </c>
      <c r="D99" s="277">
        <v>1</v>
      </c>
      <c r="E99" s="277">
        <v>1</v>
      </c>
      <c r="F99" s="277">
        <v>3</v>
      </c>
      <c r="G99" s="278">
        <v>318</v>
      </c>
    </row>
    <row r="100" spans="2:7" ht="19.149999999999999" hidden="1" customHeight="1" outlineLevel="2" x14ac:dyDescent="0.25">
      <c r="B100" s="111" t="s">
        <v>83</v>
      </c>
      <c r="C100" s="112">
        <v>4</v>
      </c>
      <c r="D100" s="277">
        <v>1</v>
      </c>
      <c r="E100" s="277">
        <v>1</v>
      </c>
      <c r="F100" s="277">
        <v>1</v>
      </c>
      <c r="G100" s="278">
        <v>337</v>
      </c>
    </row>
    <row r="101" spans="2:7" ht="19.149999999999999" hidden="1" customHeight="1" outlineLevel="2" x14ac:dyDescent="0.25">
      <c r="B101" s="111" t="s">
        <v>83</v>
      </c>
      <c r="C101" s="112" t="s">
        <v>14</v>
      </c>
      <c r="D101" s="277">
        <v>0</v>
      </c>
      <c r="E101" s="277">
        <v>0</v>
      </c>
      <c r="F101" s="277">
        <v>0</v>
      </c>
      <c r="G101" s="278">
        <v>0</v>
      </c>
    </row>
    <row r="102" spans="2:7" ht="19.149999999999999" customHeight="1" outlineLevel="1" collapsed="1" x14ac:dyDescent="0.25">
      <c r="B102" s="113" t="s">
        <v>83</v>
      </c>
      <c r="C102" s="150"/>
      <c r="D102" s="279">
        <f t="shared" ref="D102" si="18">SUBTOTAL(9,D97:D101)</f>
        <v>3</v>
      </c>
      <c r="E102" s="279">
        <f t="shared" ref="E102:G102" si="19">SUBTOTAL(9,E97:E101)</f>
        <v>4</v>
      </c>
      <c r="F102" s="150">
        <f t="shared" si="19"/>
        <v>7</v>
      </c>
      <c r="G102" s="246">
        <f t="shared" si="19"/>
        <v>2905</v>
      </c>
    </row>
    <row r="103" spans="2:7" ht="19.149999999999999" hidden="1" customHeight="1" outlineLevel="2" x14ac:dyDescent="0.25">
      <c r="B103" s="111" t="s">
        <v>84</v>
      </c>
      <c r="C103" s="112">
        <v>1</v>
      </c>
      <c r="D103" s="277">
        <v>1</v>
      </c>
      <c r="E103" s="277">
        <v>1</v>
      </c>
      <c r="F103" s="277">
        <v>1</v>
      </c>
      <c r="G103" s="278">
        <v>435</v>
      </c>
    </row>
    <row r="104" spans="2:7" ht="19.149999999999999" hidden="1" customHeight="1" outlineLevel="2" x14ac:dyDescent="0.25">
      <c r="B104" s="111" t="s">
        <v>84</v>
      </c>
      <c r="C104" s="112">
        <v>2</v>
      </c>
      <c r="D104" s="277">
        <v>1</v>
      </c>
      <c r="E104" s="277">
        <v>1</v>
      </c>
      <c r="F104" s="277">
        <v>2</v>
      </c>
      <c r="G104" s="278">
        <v>448</v>
      </c>
    </row>
    <row r="105" spans="2:7" ht="19.149999999999999" hidden="1" customHeight="1" outlineLevel="2" x14ac:dyDescent="0.25">
      <c r="B105" s="111" t="s">
        <v>84</v>
      </c>
      <c r="C105" s="112">
        <v>3</v>
      </c>
      <c r="D105" s="277">
        <v>1</v>
      </c>
      <c r="E105" s="277">
        <v>1</v>
      </c>
      <c r="F105" s="277">
        <v>1</v>
      </c>
      <c r="G105" s="278">
        <v>312</v>
      </c>
    </row>
    <row r="106" spans="2:7" ht="19.149999999999999" hidden="1" customHeight="1" outlineLevel="2" x14ac:dyDescent="0.25">
      <c r="B106" s="111" t="s">
        <v>84</v>
      </c>
      <c r="C106" s="112">
        <v>4</v>
      </c>
      <c r="D106" s="277">
        <v>1</v>
      </c>
      <c r="E106" s="277">
        <v>1</v>
      </c>
      <c r="F106" s="277">
        <v>1</v>
      </c>
      <c r="G106" s="278">
        <v>524</v>
      </c>
    </row>
    <row r="107" spans="2:7" ht="19.149999999999999" hidden="1" customHeight="1" outlineLevel="2" x14ac:dyDescent="0.25">
      <c r="B107" s="111" t="s">
        <v>84</v>
      </c>
      <c r="C107" s="112">
        <v>5</v>
      </c>
      <c r="D107" s="277">
        <v>1</v>
      </c>
      <c r="E107" s="277">
        <v>1</v>
      </c>
      <c r="F107" s="277">
        <v>2</v>
      </c>
      <c r="G107" s="278">
        <v>554</v>
      </c>
    </row>
    <row r="108" spans="2:7" ht="19.149999999999999" hidden="1" customHeight="1" outlineLevel="2" x14ac:dyDescent="0.25">
      <c r="B108" s="111" t="s">
        <v>84</v>
      </c>
      <c r="C108" s="112">
        <v>6</v>
      </c>
      <c r="D108" s="277">
        <v>1</v>
      </c>
      <c r="E108" s="277">
        <v>1</v>
      </c>
      <c r="F108" s="277">
        <v>3</v>
      </c>
      <c r="G108" s="278">
        <v>0</v>
      </c>
    </row>
    <row r="109" spans="2:7" ht="19.149999999999999" hidden="1" customHeight="1" outlineLevel="2" x14ac:dyDescent="0.25">
      <c r="B109" s="111" t="s">
        <v>84</v>
      </c>
      <c r="C109" s="112">
        <v>7</v>
      </c>
      <c r="D109" s="277">
        <v>2</v>
      </c>
      <c r="E109" s="277">
        <v>1</v>
      </c>
      <c r="F109" s="277">
        <v>1</v>
      </c>
      <c r="G109" s="278">
        <v>465</v>
      </c>
    </row>
    <row r="110" spans="2:7" ht="19.149999999999999" hidden="1" customHeight="1" outlineLevel="2" x14ac:dyDescent="0.25">
      <c r="B110" s="111" t="s">
        <v>84</v>
      </c>
      <c r="C110" s="112">
        <v>8</v>
      </c>
      <c r="D110" s="277">
        <v>1</v>
      </c>
      <c r="E110" s="277">
        <v>1</v>
      </c>
      <c r="F110" s="277">
        <v>2</v>
      </c>
      <c r="G110" s="278">
        <v>620</v>
      </c>
    </row>
    <row r="111" spans="2:7" ht="19.149999999999999" hidden="1" customHeight="1" outlineLevel="2" x14ac:dyDescent="0.25">
      <c r="B111" s="111" t="s">
        <v>84</v>
      </c>
      <c r="C111" s="112">
        <v>9</v>
      </c>
      <c r="D111" s="277">
        <v>3</v>
      </c>
      <c r="E111" s="277">
        <v>2</v>
      </c>
      <c r="F111" s="277">
        <v>2</v>
      </c>
      <c r="G111" s="278">
        <v>178</v>
      </c>
    </row>
    <row r="112" spans="2:7" ht="19.149999999999999" hidden="1" customHeight="1" outlineLevel="2" x14ac:dyDescent="0.25">
      <c r="B112" s="111" t="s">
        <v>84</v>
      </c>
      <c r="C112" s="112">
        <v>10</v>
      </c>
      <c r="D112" s="277">
        <v>1</v>
      </c>
      <c r="E112" s="277">
        <v>1</v>
      </c>
      <c r="F112" s="277">
        <v>2</v>
      </c>
      <c r="G112" s="278">
        <v>515</v>
      </c>
    </row>
    <row r="113" spans="2:7" ht="19.149999999999999" hidden="1" customHeight="1" outlineLevel="2" x14ac:dyDescent="0.25">
      <c r="B113" s="111" t="s">
        <v>84</v>
      </c>
      <c r="C113" s="112">
        <v>11</v>
      </c>
      <c r="D113" s="277">
        <v>1</v>
      </c>
      <c r="E113" s="277">
        <v>1</v>
      </c>
      <c r="F113" s="277">
        <v>2</v>
      </c>
      <c r="G113" s="278">
        <v>404</v>
      </c>
    </row>
    <row r="114" spans="2:7" ht="19.149999999999999" hidden="1" customHeight="1" outlineLevel="2" x14ac:dyDescent="0.25">
      <c r="B114" s="111" t="s">
        <v>84</v>
      </c>
      <c r="C114" s="112">
        <v>12</v>
      </c>
      <c r="D114" s="277">
        <v>1</v>
      </c>
      <c r="E114" s="277">
        <v>1</v>
      </c>
      <c r="F114" s="277">
        <v>2</v>
      </c>
      <c r="G114" s="278">
        <v>380</v>
      </c>
    </row>
    <row r="115" spans="2:7" ht="19.149999999999999" hidden="1" customHeight="1" outlineLevel="2" x14ac:dyDescent="0.25">
      <c r="B115" s="111" t="s">
        <v>84</v>
      </c>
      <c r="C115" s="112">
        <v>13</v>
      </c>
      <c r="D115" s="277">
        <v>1</v>
      </c>
      <c r="E115" s="277">
        <v>1</v>
      </c>
      <c r="F115" s="277">
        <v>2</v>
      </c>
      <c r="G115" s="278">
        <v>528</v>
      </c>
    </row>
    <row r="116" spans="2:7" ht="19.149999999999999" hidden="1" customHeight="1" outlineLevel="2" x14ac:dyDescent="0.25">
      <c r="B116" s="111" t="s">
        <v>84</v>
      </c>
      <c r="C116" s="112">
        <v>14</v>
      </c>
      <c r="D116" s="277">
        <v>1</v>
      </c>
      <c r="E116" s="277">
        <v>1</v>
      </c>
      <c r="F116" s="277">
        <v>2</v>
      </c>
      <c r="G116" s="278">
        <v>503</v>
      </c>
    </row>
    <row r="117" spans="2:7" ht="19.149999999999999" hidden="1" customHeight="1" outlineLevel="2" x14ac:dyDescent="0.25">
      <c r="B117" s="111" t="s">
        <v>84</v>
      </c>
      <c r="C117" s="112">
        <v>15</v>
      </c>
      <c r="D117" s="277">
        <v>1</v>
      </c>
      <c r="E117" s="277">
        <v>1</v>
      </c>
      <c r="F117" s="277">
        <v>2</v>
      </c>
      <c r="G117" s="278">
        <v>360</v>
      </c>
    </row>
    <row r="118" spans="2:7" ht="19.149999999999999" hidden="1" customHeight="1" outlineLevel="2" x14ac:dyDescent="0.25">
      <c r="B118" s="111" t="s">
        <v>84</v>
      </c>
      <c r="C118" s="112" t="s">
        <v>14</v>
      </c>
      <c r="D118" s="277">
        <v>0</v>
      </c>
      <c r="E118" s="277">
        <v>0</v>
      </c>
      <c r="F118" s="277">
        <v>2</v>
      </c>
      <c r="G118" s="278">
        <v>6</v>
      </c>
    </row>
    <row r="119" spans="2:7" ht="19.149999999999999" customHeight="1" outlineLevel="1" collapsed="1" x14ac:dyDescent="0.25">
      <c r="B119" s="113" t="s">
        <v>84</v>
      </c>
      <c r="C119" s="150"/>
      <c r="D119" s="279">
        <f t="shared" ref="D119" si="20">SUBTOTAL(9,D103:D118)</f>
        <v>18</v>
      </c>
      <c r="E119" s="279">
        <f t="shared" ref="E119:G119" si="21">SUBTOTAL(9,E103:E118)</f>
        <v>16</v>
      </c>
      <c r="F119" s="150">
        <f t="shared" si="21"/>
        <v>29</v>
      </c>
      <c r="G119" s="246">
        <f t="shared" si="21"/>
        <v>6232</v>
      </c>
    </row>
    <row r="120" spans="2:7" ht="19.149999999999999" hidden="1" customHeight="1" outlineLevel="2" x14ac:dyDescent="0.25">
      <c r="B120" s="111" t="s">
        <v>85</v>
      </c>
      <c r="C120" s="112">
        <v>1</v>
      </c>
      <c r="D120" s="277">
        <v>1</v>
      </c>
      <c r="E120" s="277">
        <v>0</v>
      </c>
      <c r="F120" s="277">
        <v>0</v>
      </c>
      <c r="G120" s="278">
        <v>190</v>
      </c>
    </row>
    <row r="121" spans="2:7" ht="19.149999999999999" hidden="1" customHeight="1" outlineLevel="2" x14ac:dyDescent="0.25">
      <c r="B121" s="111" t="s">
        <v>85</v>
      </c>
      <c r="C121" s="112">
        <v>2</v>
      </c>
      <c r="D121" s="277">
        <v>1</v>
      </c>
      <c r="E121" s="277">
        <v>0</v>
      </c>
      <c r="F121" s="277">
        <v>0</v>
      </c>
      <c r="G121" s="278">
        <v>110</v>
      </c>
    </row>
    <row r="122" spans="2:7" ht="19.149999999999999" hidden="1" customHeight="1" outlineLevel="2" x14ac:dyDescent="0.25">
      <c r="B122" s="111" t="s">
        <v>85</v>
      </c>
      <c r="C122" s="112">
        <v>3</v>
      </c>
      <c r="D122" s="277">
        <v>1</v>
      </c>
      <c r="E122" s="277">
        <v>1</v>
      </c>
      <c r="F122" s="277">
        <v>2</v>
      </c>
      <c r="G122" s="278">
        <v>50</v>
      </c>
    </row>
    <row r="123" spans="2:7" ht="19.149999999999999" hidden="1" customHeight="1" outlineLevel="2" x14ac:dyDescent="0.25">
      <c r="B123" s="111" t="s">
        <v>85</v>
      </c>
      <c r="C123" s="112">
        <v>4</v>
      </c>
      <c r="D123" s="277">
        <v>1</v>
      </c>
      <c r="E123" s="277">
        <v>1</v>
      </c>
      <c r="F123" s="277">
        <v>1</v>
      </c>
      <c r="G123" s="278">
        <v>463</v>
      </c>
    </row>
    <row r="124" spans="2:7" ht="19.149999999999999" hidden="1" customHeight="1" outlineLevel="2" x14ac:dyDescent="0.25">
      <c r="B124" s="111" t="s">
        <v>85</v>
      </c>
      <c r="C124" s="112">
        <v>5</v>
      </c>
      <c r="D124" s="277">
        <v>1</v>
      </c>
      <c r="E124" s="277">
        <v>1</v>
      </c>
      <c r="F124" s="277">
        <v>2</v>
      </c>
      <c r="G124" s="278">
        <v>249</v>
      </c>
    </row>
    <row r="125" spans="2:7" ht="19.149999999999999" hidden="1" customHeight="1" outlineLevel="2" x14ac:dyDescent="0.25">
      <c r="B125" s="111" t="s">
        <v>85</v>
      </c>
      <c r="C125" s="112">
        <v>6</v>
      </c>
      <c r="D125" s="277">
        <v>1</v>
      </c>
      <c r="E125" s="277">
        <v>1</v>
      </c>
      <c r="F125" s="277">
        <v>2</v>
      </c>
      <c r="G125" s="278">
        <v>712</v>
      </c>
    </row>
    <row r="126" spans="2:7" ht="19.149999999999999" hidden="1" customHeight="1" outlineLevel="2" x14ac:dyDescent="0.25">
      <c r="B126" s="111" t="s">
        <v>85</v>
      </c>
      <c r="C126" s="112">
        <v>7</v>
      </c>
      <c r="D126" s="277">
        <v>2</v>
      </c>
      <c r="E126" s="277">
        <v>1</v>
      </c>
      <c r="F126" s="277">
        <v>2</v>
      </c>
      <c r="G126" s="278">
        <v>63</v>
      </c>
    </row>
    <row r="127" spans="2:7" ht="19.149999999999999" hidden="1" customHeight="1" outlineLevel="2" x14ac:dyDescent="0.25">
      <c r="B127" s="111" t="s">
        <v>85</v>
      </c>
      <c r="C127" s="112">
        <v>8</v>
      </c>
      <c r="D127" s="277">
        <v>1</v>
      </c>
      <c r="E127" s="277">
        <v>1</v>
      </c>
      <c r="F127" s="277">
        <v>8</v>
      </c>
      <c r="G127" s="278">
        <v>198</v>
      </c>
    </row>
    <row r="128" spans="2:7" ht="19.149999999999999" hidden="1" customHeight="1" outlineLevel="2" x14ac:dyDescent="0.25">
      <c r="B128" s="111" t="s">
        <v>85</v>
      </c>
      <c r="C128" s="112">
        <v>9</v>
      </c>
      <c r="D128" s="277">
        <v>1</v>
      </c>
      <c r="E128" s="277">
        <v>1</v>
      </c>
      <c r="F128" s="277">
        <v>1</v>
      </c>
      <c r="G128" s="278">
        <v>210</v>
      </c>
    </row>
    <row r="129" spans="2:7" ht="19.149999999999999" hidden="1" customHeight="1" outlineLevel="2" x14ac:dyDescent="0.25">
      <c r="B129" s="111" t="s">
        <v>85</v>
      </c>
      <c r="C129" s="112" t="s">
        <v>14</v>
      </c>
      <c r="D129" s="282">
        <v>0</v>
      </c>
      <c r="E129" s="282">
        <v>0</v>
      </c>
      <c r="F129" s="282">
        <v>0</v>
      </c>
      <c r="G129" s="283">
        <v>0</v>
      </c>
    </row>
    <row r="130" spans="2:7" ht="19.149999999999999" customHeight="1" outlineLevel="1" collapsed="1" x14ac:dyDescent="0.25">
      <c r="B130" s="113" t="s">
        <v>85</v>
      </c>
      <c r="C130" s="150"/>
      <c r="D130" s="279">
        <f t="shared" ref="D130" si="22">SUBTOTAL(9,D120:D129)</f>
        <v>10</v>
      </c>
      <c r="E130" s="279">
        <f t="shared" ref="E130:G130" si="23">SUBTOTAL(9,E120:E129)</f>
        <v>7</v>
      </c>
      <c r="F130" s="150">
        <f t="shared" si="23"/>
        <v>18</v>
      </c>
      <c r="G130" s="246">
        <f t="shared" si="23"/>
        <v>2245</v>
      </c>
    </row>
    <row r="131" spans="2:7" ht="19.149999999999999" hidden="1" customHeight="1" outlineLevel="2" x14ac:dyDescent="0.25">
      <c r="B131" s="111" t="s">
        <v>86</v>
      </c>
      <c r="C131" s="112">
        <v>1</v>
      </c>
      <c r="D131" s="277">
        <v>1</v>
      </c>
      <c r="E131" s="277">
        <v>1</v>
      </c>
      <c r="F131" s="277">
        <v>2</v>
      </c>
      <c r="G131" s="278">
        <v>430</v>
      </c>
    </row>
    <row r="132" spans="2:7" ht="19.149999999999999" hidden="1" customHeight="1" outlineLevel="2" x14ac:dyDescent="0.25">
      <c r="B132" s="111" t="s">
        <v>86</v>
      </c>
      <c r="C132" s="112">
        <v>2</v>
      </c>
      <c r="D132" s="277">
        <v>1</v>
      </c>
      <c r="E132" s="277">
        <v>1</v>
      </c>
      <c r="F132" s="277">
        <v>2</v>
      </c>
      <c r="G132" s="278">
        <v>444</v>
      </c>
    </row>
    <row r="133" spans="2:7" ht="19.149999999999999" hidden="1" customHeight="1" outlineLevel="2" x14ac:dyDescent="0.25">
      <c r="B133" s="111" t="s">
        <v>86</v>
      </c>
      <c r="C133" s="112">
        <v>3</v>
      </c>
      <c r="D133" s="277">
        <v>1</v>
      </c>
      <c r="E133" s="277">
        <v>1</v>
      </c>
      <c r="F133" s="277">
        <v>2</v>
      </c>
      <c r="G133" s="278">
        <v>473</v>
      </c>
    </row>
    <row r="134" spans="2:7" ht="19.149999999999999" hidden="1" customHeight="1" outlineLevel="2" x14ac:dyDescent="0.25">
      <c r="B134" s="111" t="s">
        <v>86</v>
      </c>
      <c r="C134" s="112">
        <v>4</v>
      </c>
      <c r="D134" s="277">
        <v>0</v>
      </c>
      <c r="E134" s="277">
        <v>1</v>
      </c>
      <c r="F134" s="277">
        <v>2</v>
      </c>
      <c r="G134" s="278">
        <v>421</v>
      </c>
    </row>
    <row r="135" spans="2:7" ht="19.149999999999999" hidden="1" customHeight="1" outlineLevel="2" x14ac:dyDescent="0.25">
      <c r="B135" s="111" t="s">
        <v>86</v>
      </c>
      <c r="C135" s="112">
        <v>5</v>
      </c>
      <c r="D135" s="277">
        <v>1</v>
      </c>
      <c r="E135" s="277">
        <v>1</v>
      </c>
      <c r="F135" s="277">
        <v>2</v>
      </c>
      <c r="G135" s="278">
        <v>185</v>
      </c>
    </row>
    <row r="136" spans="2:7" ht="19.149999999999999" hidden="1" customHeight="1" outlineLevel="2" x14ac:dyDescent="0.25">
      <c r="B136" s="111" t="s">
        <v>86</v>
      </c>
      <c r="C136" s="112">
        <v>6</v>
      </c>
      <c r="D136" s="277">
        <v>1</v>
      </c>
      <c r="E136" s="277">
        <v>1</v>
      </c>
      <c r="F136" s="277">
        <v>1</v>
      </c>
      <c r="G136" s="278">
        <v>387</v>
      </c>
    </row>
    <row r="137" spans="2:7" ht="19.149999999999999" hidden="1" customHeight="1" outlineLevel="2" x14ac:dyDescent="0.25">
      <c r="B137" s="111" t="s">
        <v>86</v>
      </c>
      <c r="C137" s="112">
        <v>7</v>
      </c>
      <c r="D137" s="277">
        <v>2</v>
      </c>
      <c r="E137" s="277">
        <v>1</v>
      </c>
      <c r="F137" s="277">
        <v>2</v>
      </c>
      <c r="G137" s="278">
        <v>189</v>
      </c>
    </row>
    <row r="138" spans="2:7" ht="19.149999999999999" hidden="1" customHeight="1" outlineLevel="2" x14ac:dyDescent="0.25">
      <c r="B138" s="111" t="s">
        <v>86</v>
      </c>
      <c r="C138" s="112" t="s">
        <v>14</v>
      </c>
      <c r="D138" s="277">
        <v>0</v>
      </c>
      <c r="E138" s="277">
        <v>0</v>
      </c>
      <c r="F138" s="277">
        <v>0</v>
      </c>
      <c r="G138" s="278">
        <v>6</v>
      </c>
    </row>
    <row r="139" spans="2:7" ht="19.149999999999999" customHeight="1" outlineLevel="1" collapsed="1" x14ac:dyDescent="0.25">
      <c r="B139" s="113" t="s">
        <v>86</v>
      </c>
      <c r="C139" s="150"/>
      <c r="D139" s="279">
        <f t="shared" ref="D139" si="24">SUBTOTAL(9,D131:D138)</f>
        <v>7</v>
      </c>
      <c r="E139" s="279">
        <f t="shared" ref="E139:G139" si="25">SUBTOTAL(9,E131:E138)</f>
        <v>7</v>
      </c>
      <c r="F139" s="150">
        <f t="shared" si="25"/>
        <v>13</v>
      </c>
      <c r="G139" s="246">
        <f t="shared" si="25"/>
        <v>2535</v>
      </c>
    </row>
    <row r="140" spans="2:7" ht="19.149999999999999" hidden="1" customHeight="1" outlineLevel="2" x14ac:dyDescent="0.25">
      <c r="B140" s="111" t="s">
        <v>87</v>
      </c>
      <c r="C140" s="112">
        <v>1</v>
      </c>
      <c r="D140" s="277">
        <v>1</v>
      </c>
      <c r="E140" s="277">
        <v>1</v>
      </c>
      <c r="F140" s="277">
        <v>2</v>
      </c>
      <c r="G140" s="278">
        <v>296</v>
      </c>
    </row>
    <row r="141" spans="2:7" ht="19.149999999999999" hidden="1" customHeight="1" outlineLevel="2" x14ac:dyDescent="0.25">
      <c r="B141" s="111" t="s">
        <v>87</v>
      </c>
      <c r="C141" s="112">
        <v>2</v>
      </c>
      <c r="D141" s="277">
        <v>1</v>
      </c>
      <c r="E141" s="277">
        <v>1</v>
      </c>
      <c r="F141" s="277">
        <v>2</v>
      </c>
      <c r="G141" s="278">
        <v>706</v>
      </c>
    </row>
    <row r="142" spans="2:7" ht="19.149999999999999" hidden="1" customHeight="1" outlineLevel="2" x14ac:dyDescent="0.25">
      <c r="B142" s="111" t="s">
        <v>87</v>
      </c>
      <c r="C142" s="112">
        <v>3</v>
      </c>
      <c r="D142" s="277">
        <v>1</v>
      </c>
      <c r="E142" s="277">
        <v>1</v>
      </c>
      <c r="F142" s="277">
        <v>2</v>
      </c>
      <c r="G142" s="278">
        <v>580</v>
      </c>
    </row>
    <row r="143" spans="2:7" ht="19.149999999999999" hidden="1" customHeight="1" outlineLevel="2" x14ac:dyDescent="0.25">
      <c r="B143" s="111" t="s">
        <v>87</v>
      </c>
      <c r="C143" s="112">
        <v>4</v>
      </c>
      <c r="D143" s="277">
        <v>2</v>
      </c>
      <c r="E143" s="277">
        <v>1</v>
      </c>
      <c r="F143" s="277">
        <v>1</v>
      </c>
      <c r="G143" s="278">
        <v>667</v>
      </c>
    </row>
    <row r="144" spans="2:7" ht="19.149999999999999" hidden="1" customHeight="1" outlineLevel="2" x14ac:dyDescent="0.25">
      <c r="B144" s="111" t="s">
        <v>87</v>
      </c>
      <c r="C144" s="112">
        <v>5</v>
      </c>
      <c r="D144" s="277">
        <v>1</v>
      </c>
      <c r="E144" s="277">
        <v>1</v>
      </c>
      <c r="F144" s="277">
        <v>1</v>
      </c>
      <c r="G144" s="278">
        <v>338</v>
      </c>
    </row>
    <row r="145" spans="2:7" ht="19.149999999999999" hidden="1" customHeight="1" outlineLevel="2" x14ac:dyDescent="0.25">
      <c r="B145" s="111" t="s">
        <v>87</v>
      </c>
      <c r="C145" s="112">
        <v>6</v>
      </c>
      <c r="D145" s="277">
        <v>1</v>
      </c>
      <c r="E145" s="277">
        <v>1</v>
      </c>
      <c r="F145" s="277">
        <v>1</v>
      </c>
      <c r="G145" s="278">
        <v>609</v>
      </c>
    </row>
    <row r="146" spans="2:7" ht="19.149999999999999" hidden="1" customHeight="1" outlineLevel="2" x14ac:dyDescent="0.25">
      <c r="B146" s="111" t="s">
        <v>87</v>
      </c>
      <c r="C146" s="112">
        <v>7</v>
      </c>
      <c r="D146" s="277">
        <v>1</v>
      </c>
      <c r="E146" s="277">
        <v>1</v>
      </c>
      <c r="F146" s="277">
        <v>2</v>
      </c>
      <c r="G146" s="278">
        <v>56</v>
      </c>
    </row>
    <row r="147" spans="2:7" ht="19.149999999999999" hidden="1" customHeight="1" outlineLevel="2" x14ac:dyDescent="0.25">
      <c r="B147" s="111" t="s">
        <v>87</v>
      </c>
      <c r="C147" s="112">
        <v>8</v>
      </c>
      <c r="D147" s="277">
        <v>1</v>
      </c>
      <c r="E147" s="277">
        <v>1</v>
      </c>
      <c r="F147" s="277">
        <v>2</v>
      </c>
      <c r="G147" s="278">
        <v>550</v>
      </c>
    </row>
    <row r="148" spans="2:7" ht="19.149999999999999" hidden="1" customHeight="1" outlineLevel="2" x14ac:dyDescent="0.25">
      <c r="B148" s="111" t="s">
        <v>87</v>
      </c>
      <c r="C148" s="112">
        <v>9</v>
      </c>
      <c r="D148" s="277">
        <v>1</v>
      </c>
      <c r="E148" s="277">
        <v>1</v>
      </c>
      <c r="F148" s="277">
        <v>3</v>
      </c>
      <c r="G148" s="278">
        <v>400</v>
      </c>
    </row>
    <row r="149" spans="2:7" ht="19.149999999999999" hidden="1" customHeight="1" outlineLevel="2" x14ac:dyDescent="0.25">
      <c r="B149" s="111" t="s">
        <v>87</v>
      </c>
      <c r="C149" s="112">
        <v>10</v>
      </c>
      <c r="D149" s="277">
        <v>1</v>
      </c>
      <c r="E149" s="277">
        <v>1</v>
      </c>
      <c r="F149" s="277">
        <v>2</v>
      </c>
      <c r="G149" s="278">
        <v>564</v>
      </c>
    </row>
    <row r="150" spans="2:7" ht="19.149999999999999" hidden="1" customHeight="1" outlineLevel="2" x14ac:dyDescent="0.25">
      <c r="B150" s="111" t="s">
        <v>87</v>
      </c>
      <c r="C150" s="112">
        <v>11</v>
      </c>
      <c r="D150" s="277">
        <v>1</v>
      </c>
      <c r="E150" s="277">
        <v>1</v>
      </c>
      <c r="F150" s="277">
        <v>5</v>
      </c>
      <c r="G150" s="278">
        <v>634</v>
      </c>
    </row>
    <row r="151" spans="2:7" ht="19.149999999999999" hidden="1" customHeight="1" outlineLevel="2" x14ac:dyDescent="0.25">
      <c r="B151" s="111" t="s">
        <v>87</v>
      </c>
      <c r="C151" s="112">
        <v>12</v>
      </c>
      <c r="D151" s="277">
        <v>1</v>
      </c>
      <c r="E151" s="277">
        <v>1</v>
      </c>
      <c r="F151" s="277">
        <v>1</v>
      </c>
      <c r="G151" s="278">
        <v>826</v>
      </c>
    </row>
    <row r="152" spans="2:7" ht="19.149999999999999" hidden="1" customHeight="1" outlineLevel="2" x14ac:dyDescent="0.25">
      <c r="B152" s="111" t="s">
        <v>87</v>
      </c>
      <c r="C152" s="112">
        <v>13</v>
      </c>
      <c r="D152" s="277">
        <v>1</v>
      </c>
      <c r="E152" s="277">
        <v>1</v>
      </c>
      <c r="F152" s="277">
        <v>1</v>
      </c>
      <c r="G152" s="278">
        <v>477</v>
      </c>
    </row>
    <row r="153" spans="2:7" ht="19.149999999999999" hidden="1" customHeight="1" outlineLevel="2" x14ac:dyDescent="0.25">
      <c r="B153" s="111" t="s">
        <v>87</v>
      </c>
      <c r="C153" s="112">
        <v>14</v>
      </c>
      <c r="D153" s="277">
        <v>1</v>
      </c>
      <c r="E153" s="277">
        <v>1</v>
      </c>
      <c r="F153" s="277">
        <v>0</v>
      </c>
      <c r="G153" s="278">
        <v>302</v>
      </c>
    </row>
    <row r="154" spans="2:7" ht="19.149999999999999" hidden="1" customHeight="1" outlineLevel="2" x14ac:dyDescent="0.25">
      <c r="B154" s="111" t="s">
        <v>87</v>
      </c>
      <c r="C154" s="112">
        <v>15</v>
      </c>
      <c r="D154" s="277">
        <v>1</v>
      </c>
      <c r="E154" s="277">
        <v>1</v>
      </c>
      <c r="F154" s="277">
        <v>2</v>
      </c>
      <c r="G154" s="278">
        <v>490</v>
      </c>
    </row>
    <row r="155" spans="2:7" ht="19.149999999999999" hidden="1" customHeight="1" outlineLevel="2" x14ac:dyDescent="0.25">
      <c r="B155" s="111" t="s">
        <v>87</v>
      </c>
      <c r="C155" s="112">
        <v>16</v>
      </c>
      <c r="D155" s="277">
        <v>1</v>
      </c>
      <c r="E155" s="277">
        <v>1</v>
      </c>
      <c r="F155" s="277">
        <v>2</v>
      </c>
      <c r="G155" s="278">
        <v>400</v>
      </c>
    </row>
    <row r="156" spans="2:7" ht="19.149999999999999" hidden="1" customHeight="1" outlineLevel="2" x14ac:dyDescent="0.25">
      <c r="B156" s="111" t="s">
        <v>87</v>
      </c>
      <c r="C156" s="112">
        <v>17</v>
      </c>
      <c r="D156" s="277">
        <v>1</v>
      </c>
      <c r="E156" s="277">
        <v>1</v>
      </c>
      <c r="F156" s="277">
        <v>3</v>
      </c>
      <c r="G156" s="278">
        <v>542</v>
      </c>
    </row>
    <row r="157" spans="2:7" ht="19.149999999999999" hidden="1" customHeight="1" outlineLevel="2" x14ac:dyDescent="0.25">
      <c r="B157" s="111" t="s">
        <v>87</v>
      </c>
      <c r="C157" s="112">
        <v>18</v>
      </c>
      <c r="D157" s="277">
        <v>1</v>
      </c>
      <c r="E157" s="277">
        <v>1</v>
      </c>
      <c r="F157" s="277">
        <v>2</v>
      </c>
      <c r="G157" s="278">
        <v>850</v>
      </c>
    </row>
    <row r="158" spans="2:7" ht="19.149999999999999" hidden="1" customHeight="1" outlineLevel="2" x14ac:dyDescent="0.25">
      <c r="B158" s="111" t="s">
        <v>87</v>
      </c>
      <c r="C158" s="112">
        <v>19</v>
      </c>
      <c r="D158" s="277">
        <v>1</v>
      </c>
      <c r="E158" s="277">
        <v>1</v>
      </c>
      <c r="F158" s="277">
        <v>1</v>
      </c>
      <c r="G158" s="278">
        <v>535</v>
      </c>
    </row>
    <row r="159" spans="2:7" ht="19.149999999999999" hidden="1" customHeight="1" outlineLevel="2" x14ac:dyDescent="0.25">
      <c r="B159" s="111" t="s">
        <v>87</v>
      </c>
      <c r="C159" s="112">
        <v>20</v>
      </c>
      <c r="D159" s="277">
        <v>1</v>
      </c>
      <c r="E159" s="277">
        <v>1</v>
      </c>
      <c r="F159" s="277">
        <v>1</v>
      </c>
      <c r="G159" s="278">
        <v>506</v>
      </c>
    </row>
    <row r="160" spans="2:7" ht="19.149999999999999" hidden="1" customHeight="1" outlineLevel="2" x14ac:dyDescent="0.25">
      <c r="B160" s="111" t="s">
        <v>87</v>
      </c>
      <c r="C160" s="112" t="s">
        <v>14</v>
      </c>
      <c r="D160" s="277"/>
      <c r="E160" s="277"/>
      <c r="F160" s="277"/>
      <c r="G160" s="278"/>
    </row>
    <row r="161" spans="2:7" ht="19.149999999999999" customHeight="1" outlineLevel="1" collapsed="1" x14ac:dyDescent="0.25">
      <c r="B161" s="113" t="s">
        <v>87</v>
      </c>
      <c r="C161" s="150"/>
      <c r="D161" s="279">
        <f t="shared" ref="D161" si="26">SUBTOTAL(9,D140:D160)</f>
        <v>21</v>
      </c>
      <c r="E161" s="279">
        <f t="shared" ref="E161:F161" si="27">SUBTOTAL(9,E140:E160)</f>
        <v>20</v>
      </c>
      <c r="F161" s="150">
        <f t="shared" si="27"/>
        <v>36</v>
      </c>
      <c r="G161" s="246">
        <f>SUBTOTAL(9,G140:G160)</f>
        <v>10328</v>
      </c>
    </row>
    <row r="162" spans="2:7" ht="19.149999999999999" hidden="1" customHeight="1" outlineLevel="2" x14ac:dyDescent="0.25">
      <c r="B162" s="111" t="s">
        <v>88</v>
      </c>
      <c r="C162" s="112">
        <v>1</v>
      </c>
      <c r="D162" s="277">
        <v>1</v>
      </c>
      <c r="E162" s="277">
        <v>1</v>
      </c>
      <c r="F162" s="277">
        <v>2</v>
      </c>
      <c r="G162" s="278">
        <v>0</v>
      </c>
    </row>
    <row r="163" spans="2:7" ht="19.149999999999999" hidden="1" customHeight="1" outlineLevel="2" x14ac:dyDescent="0.25">
      <c r="B163" s="111" t="s">
        <v>88</v>
      </c>
      <c r="C163" s="112">
        <v>2</v>
      </c>
      <c r="D163" s="277">
        <v>1</v>
      </c>
      <c r="E163" s="277">
        <v>1</v>
      </c>
      <c r="F163" s="277">
        <v>2</v>
      </c>
      <c r="G163" s="278">
        <v>0</v>
      </c>
    </row>
    <row r="164" spans="2:7" ht="19.149999999999999" hidden="1" customHeight="1" outlineLevel="2" x14ac:dyDescent="0.25">
      <c r="B164" s="111" t="s">
        <v>88</v>
      </c>
      <c r="C164" s="112">
        <v>3</v>
      </c>
      <c r="D164" s="277">
        <v>1</v>
      </c>
      <c r="E164" s="277">
        <v>1</v>
      </c>
      <c r="F164" s="277">
        <v>3</v>
      </c>
      <c r="G164" s="278">
        <v>0</v>
      </c>
    </row>
    <row r="165" spans="2:7" ht="19.149999999999999" hidden="1" customHeight="1" outlineLevel="2" x14ac:dyDescent="0.25">
      <c r="B165" s="111" t="s">
        <v>88</v>
      </c>
      <c r="C165" s="112">
        <v>4</v>
      </c>
      <c r="D165" s="277">
        <v>1</v>
      </c>
      <c r="E165" s="277">
        <v>1</v>
      </c>
      <c r="F165" s="277">
        <v>2</v>
      </c>
      <c r="G165" s="278">
        <v>0</v>
      </c>
    </row>
    <row r="166" spans="2:7" ht="19.149999999999999" hidden="1" customHeight="1" outlineLevel="2" x14ac:dyDescent="0.25">
      <c r="B166" s="111" t="s">
        <v>88</v>
      </c>
      <c r="C166" s="112">
        <v>5</v>
      </c>
      <c r="D166" s="277">
        <v>1</v>
      </c>
      <c r="E166" s="277">
        <v>1</v>
      </c>
      <c r="F166" s="277">
        <v>2</v>
      </c>
      <c r="G166" s="278">
        <v>0</v>
      </c>
    </row>
    <row r="167" spans="2:7" ht="19.149999999999999" hidden="1" customHeight="1" outlineLevel="2" x14ac:dyDescent="0.25">
      <c r="B167" s="111" t="s">
        <v>88</v>
      </c>
      <c r="C167" s="112">
        <v>6</v>
      </c>
      <c r="D167" s="277">
        <v>1</v>
      </c>
      <c r="E167" s="277">
        <v>1</v>
      </c>
      <c r="F167" s="277">
        <v>4</v>
      </c>
      <c r="G167" s="278">
        <v>0</v>
      </c>
    </row>
    <row r="168" spans="2:7" ht="19.149999999999999" hidden="1" customHeight="1" outlineLevel="2" x14ac:dyDescent="0.25">
      <c r="B168" s="111" t="s">
        <v>88</v>
      </c>
      <c r="C168" s="112">
        <v>7</v>
      </c>
      <c r="D168" s="277">
        <v>1</v>
      </c>
      <c r="E168" s="277">
        <v>1</v>
      </c>
      <c r="F168" s="277">
        <v>2</v>
      </c>
      <c r="G168" s="278">
        <v>0</v>
      </c>
    </row>
    <row r="169" spans="2:7" ht="19.149999999999999" hidden="1" customHeight="1" outlineLevel="2" x14ac:dyDescent="0.25">
      <c r="B169" s="111" t="s">
        <v>88</v>
      </c>
      <c r="C169" s="112">
        <v>8</v>
      </c>
      <c r="D169" s="277">
        <v>2</v>
      </c>
      <c r="E169" s="277">
        <v>2</v>
      </c>
      <c r="F169" s="277">
        <v>2</v>
      </c>
      <c r="G169" s="278">
        <v>0</v>
      </c>
    </row>
    <row r="170" spans="2:7" ht="19.149999999999999" hidden="1" customHeight="1" outlineLevel="2" x14ac:dyDescent="0.25">
      <c r="B170" s="111" t="s">
        <v>88</v>
      </c>
      <c r="C170" s="112">
        <v>9</v>
      </c>
      <c r="D170" s="277">
        <v>1</v>
      </c>
      <c r="E170" s="277">
        <v>1</v>
      </c>
      <c r="F170" s="277">
        <v>2</v>
      </c>
      <c r="G170" s="278">
        <v>0</v>
      </c>
    </row>
    <row r="171" spans="2:7" ht="19.149999999999999" hidden="1" customHeight="1" outlineLevel="2" x14ac:dyDescent="0.25">
      <c r="B171" s="111" t="s">
        <v>88</v>
      </c>
      <c r="C171" s="112">
        <v>10</v>
      </c>
      <c r="D171" s="277">
        <v>3</v>
      </c>
      <c r="E171" s="277">
        <v>1</v>
      </c>
      <c r="F171" s="277">
        <v>2</v>
      </c>
      <c r="G171" s="278">
        <v>0</v>
      </c>
    </row>
    <row r="172" spans="2:7" ht="19.149999999999999" hidden="1" customHeight="1" outlineLevel="2" x14ac:dyDescent="0.25">
      <c r="B172" s="111" t="s">
        <v>88</v>
      </c>
      <c r="C172" s="112">
        <v>11</v>
      </c>
      <c r="D172" s="277">
        <v>1</v>
      </c>
      <c r="E172" s="277">
        <v>1</v>
      </c>
      <c r="F172" s="277">
        <v>2</v>
      </c>
      <c r="G172" s="278">
        <v>0</v>
      </c>
    </row>
    <row r="173" spans="2:7" ht="19.149999999999999" hidden="1" customHeight="1" outlineLevel="2" x14ac:dyDescent="0.25">
      <c r="B173" s="111" t="s">
        <v>88</v>
      </c>
      <c r="C173" s="112">
        <v>12</v>
      </c>
      <c r="D173" s="277">
        <v>1</v>
      </c>
      <c r="E173" s="277">
        <v>1</v>
      </c>
      <c r="F173" s="277">
        <v>3</v>
      </c>
      <c r="G173" s="278">
        <v>0</v>
      </c>
    </row>
    <row r="174" spans="2:7" ht="19.149999999999999" hidden="1" customHeight="1" outlineLevel="2" x14ac:dyDescent="0.25">
      <c r="B174" s="111" t="s">
        <v>88</v>
      </c>
      <c r="C174" s="112">
        <v>13</v>
      </c>
      <c r="D174" s="277">
        <v>1</v>
      </c>
      <c r="E174" s="277">
        <v>1</v>
      </c>
      <c r="F174" s="277">
        <v>2</v>
      </c>
      <c r="G174" s="278">
        <v>0</v>
      </c>
    </row>
    <row r="175" spans="2:7" ht="19.149999999999999" hidden="1" customHeight="1" outlineLevel="2" x14ac:dyDescent="0.25">
      <c r="B175" s="111" t="s">
        <v>88</v>
      </c>
      <c r="C175" s="112">
        <v>14</v>
      </c>
      <c r="D175" s="277">
        <v>1</v>
      </c>
      <c r="E175" s="277">
        <v>1</v>
      </c>
      <c r="F175" s="277">
        <v>2</v>
      </c>
      <c r="G175" s="278">
        <v>0</v>
      </c>
    </row>
    <row r="176" spans="2:7" ht="19.149999999999999" hidden="1" customHeight="1" outlineLevel="2" x14ac:dyDescent="0.25">
      <c r="B176" s="111" t="s">
        <v>88</v>
      </c>
      <c r="C176" s="112">
        <v>15</v>
      </c>
      <c r="D176" s="277">
        <v>1</v>
      </c>
      <c r="E176" s="277">
        <v>1</v>
      </c>
      <c r="F176" s="277">
        <v>4</v>
      </c>
      <c r="G176" s="278">
        <v>0</v>
      </c>
    </row>
    <row r="177" spans="2:7" ht="19.149999999999999" hidden="1" customHeight="1" outlineLevel="2" x14ac:dyDescent="0.25">
      <c r="B177" s="111" t="s">
        <v>88</v>
      </c>
      <c r="C177" s="112">
        <v>16</v>
      </c>
      <c r="D177" s="277">
        <v>1</v>
      </c>
      <c r="E177" s="277">
        <v>1</v>
      </c>
      <c r="F177" s="277">
        <v>3</v>
      </c>
      <c r="G177" s="278">
        <v>0</v>
      </c>
    </row>
    <row r="178" spans="2:7" ht="19.149999999999999" hidden="1" customHeight="1" outlineLevel="2" x14ac:dyDescent="0.25">
      <c r="B178" s="111" t="s">
        <v>88</v>
      </c>
      <c r="C178" s="112">
        <v>17</v>
      </c>
      <c r="D178" s="277">
        <v>1</v>
      </c>
      <c r="E178" s="277">
        <v>1</v>
      </c>
      <c r="F178" s="277">
        <v>3</v>
      </c>
      <c r="G178" s="278">
        <v>0</v>
      </c>
    </row>
    <row r="179" spans="2:7" ht="19.149999999999999" hidden="1" customHeight="1" outlineLevel="2" x14ac:dyDescent="0.25">
      <c r="B179" s="111" t="s">
        <v>88</v>
      </c>
      <c r="C179" s="112">
        <v>18</v>
      </c>
      <c r="D179" s="277">
        <v>1</v>
      </c>
      <c r="E179" s="277">
        <v>1</v>
      </c>
      <c r="F179" s="277">
        <v>3</v>
      </c>
      <c r="G179" s="278">
        <v>0</v>
      </c>
    </row>
    <row r="180" spans="2:7" ht="19.149999999999999" hidden="1" customHeight="1" outlineLevel="2" x14ac:dyDescent="0.25">
      <c r="B180" s="111" t="s">
        <v>88</v>
      </c>
      <c r="C180" s="112">
        <v>19</v>
      </c>
      <c r="D180" s="277">
        <v>1</v>
      </c>
      <c r="E180" s="277">
        <v>1</v>
      </c>
      <c r="F180" s="277">
        <v>2</v>
      </c>
      <c r="G180" s="278">
        <v>0</v>
      </c>
    </row>
    <row r="181" spans="2:7" ht="19.149999999999999" hidden="1" customHeight="1" outlineLevel="2" x14ac:dyDescent="0.25">
      <c r="B181" s="111" t="s">
        <v>88</v>
      </c>
      <c r="C181" s="112">
        <v>20</v>
      </c>
      <c r="D181" s="277">
        <v>1</v>
      </c>
      <c r="E181" s="277">
        <v>1</v>
      </c>
      <c r="F181" s="277">
        <v>4</v>
      </c>
      <c r="G181" s="278">
        <v>0</v>
      </c>
    </row>
    <row r="182" spans="2:7" ht="19.149999999999999" hidden="1" customHeight="1" outlineLevel="2" x14ac:dyDescent="0.25">
      <c r="B182" s="111" t="s">
        <v>88</v>
      </c>
      <c r="C182" s="112">
        <v>21</v>
      </c>
      <c r="D182" s="277">
        <v>1</v>
      </c>
      <c r="E182" s="277">
        <v>1</v>
      </c>
      <c r="F182" s="277">
        <v>2</v>
      </c>
      <c r="G182" s="278">
        <v>0</v>
      </c>
    </row>
    <row r="183" spans="2:7" ht="19.149999999999999" hidden="1" customHeight="1" outlineLevel="2" x14ac:dyDescent="0.25">
      <c r="B183" s="111" t="s">
        <v>88</v>
      </c>
      <c r="C183" s="112">
        <v>22</v>
      </c>
      <c r="D183" s="277">
        <v>1</v>
      </c>
      <c r="E183" s="277">
        <v>1</v>
      </c>
      <c r="F183" s="277">
        <v>2</v>
      </c>
      <c r="G183" s="278">
        <v>0</v>
      </c>
    </row>
    <row r="184" spans="2:7" ht="19.149999999999999" hidden="1" customHeight="1" outlineLevel="2" x14ac:dyDescent="0.25">
      <c r="B184" s="111" t="s">
        <v>88</v>
      </c>
      <c r="C184" s="112">
        <v>23</v>
      </c>
      <c r="D184" s="277">
        <v>1</v>
      </c>
      <c r="E184" s="277">
        <v>1</v>
      </c>
      <c r="F184" s="277">
        <v>4</v>
      </c>
      <c r="G184" s="278">
        <v>0</v>
      </c>
    </row>
    <row r="185" spans="2:7" ht="19.149999999999999" hidden="1" customHeight="1" outlineLevel="2" x14ac:dyDescent="0.25">
      <c r="B185" s="111" t="s">
        <v>88</v>
      </c>
      <c r="C185" s="112">
        <v>24</v>
      </c>
      <c r="D185" s="277">
        <v>1</v>
      </c>
      <c r="E185" s="277">
        <v>1</v>
      </c>
      <c r="F185" s="277">
        <v>3</v>
      </c>
      <c r="G185" s="278">
        <v>0</v>
      </c>
    </row>
    <row r="186" spans="2:7" ht="19.149999999999999" hidden="1" customHeight="1" outlineLevel="2" x14ac:dyDescent="0.25">
      <c r="B186" s="111" t="s">
        <v>88</v>
      </c>
      <c r="C186" s="112">
        <v>25</v>
      </c>
      <c r="D186" s="277">
        <v>1</v>
      </c>
      <c r="E186" s="277">
        <v>1</v>
      </c>
      <c r="F186" s="277">
        <v>1</v>
      </c>
      <c r="G186" s="278">
        <v>0</v>
      </c>
    </row>
    <row r="187" spans="2:7" ht="19.149999999999999" hidden="1" customHeight="1" outlineLevel="2" x14ac:dyDescent="0.25">
      <c r="B187" s="111" t="s">
        <v>88</v>
      </c>
      <c r="C187" s="112">
        <v>26</v>
      </c>
      <c r="D187" s="277">
        <v>1</v>
      </c>
      <c r="E187" s="277">
        <v>1</v>
      </c>
      <c r="F187" s="277">
        <v>4</v>
      </c>
      <c r="G187" s="278">
        <v>0</v>
      </c>
    </row>
    <row r="188" spans="2:7" ht="19.149999999999999" hidden="1" customHeight="1" outlineLevel="2" x14ac:dyDescent="0.25">
      <c r="B188" s="111" t="s">
        <v>88</v>
      </c>
      <c r="C188" s="112">
        <v>27</v>
      </c>
      <c r="D188" s="277">
        <v>1</v>
      </c>
      <c r="E188" s="277">
        <v>1</v>
      </c>
      <c r="F188" s="277">
        <v>1</v>
      </c>
      <c r="G188" s="278">
        <v>0</v>
      </c>
    </row>
    <row r="189" spans="2:7" ht="19.149999999999999" hidden="1" customHeight="1" outlineLevel="2" x14ac:dyDescent="0.25">
      <c r="B189" s="111" t="s">
        <v>88</v>
      </c>
      <c r="C189" s="112">
        <v>28</v>
      </c>
      <c r="D189" s="277">
        <v>1</v>
      </c>
      <c r="E189" s="277">
        <v>1</v>
      </c>
      <c r="F189" s="277">
        <v>2</v>
      </c>
      <c r="G189" s="278">
        <v>0</v>
      </c>
    </row>
    <row r="190" spans="2:7" ht="19.149999999999999" hidden="1" customHeight="1" outlineLevel="2" x14ac:dyDescent="0.25">
      <c r="B190" s="111" t="s">
        <v>88</v>
      </c>
      <c r="C190" s="112">
        <v>29</v>
      </c>
      <c r="D190" s="277">
        <v>1</v>
      </c>
      <c r="E190" s="277">
        <v>1</v>
      </c>
      <c r="F190" s="277">
        <v>2</v>
      </c>
      <c r="G190" s="278">
        <v>0</v>
      </c>
    </row>
    <row r="191" spans="2:7" ht="19.149999999999999" hidden="1" customHeight="1" outlineLevel="2" x14ac:dyDescent="0.25">
      <c r="B191" s="111" t="s">
        <v>88</v>
      </c>
      <c r="C191" s="112">
        <v>30</v>
      </c>
      <c r="D191" s="277">
        <v>1</v>
      </c>
      <c r="E191" s="277">
        <v>1</v>
      </c>
      <c r="F191" s="277">
        <v>2</v>
      </c>
      <c r="G191" s="278">
        <v>0</v>
      </c>
    </row>
    <row r="192" spans="2:7" ht="19.149999999999999" hidden="1" customHeight="1" outlineLevel="2" x14ac:dyDescent="0.25">
      <c r="B192" s="111" t="s">
        <v>88</v>
      </c>
      <c r="C192" s="112">
        <v>31</v>
      </c>
      <c r="D192" s="277">
        <v>1</v>
      </c>
      <c r="E192" s="277">
        <v>1</v>
      </c>
      <c r="F192" s="277">
        <v>2</v>
      </c>
      <c r="G192" s="278">
        <v>0</v>
      </c>
    </row>
    <row r="193" spans="2:7" ht="19.149999999999999" hidden="1" customHeight="1" outlineLevel="2" x14ac:dyDescent="0.25">
      <c r="B193" s="111" t="s">
        <v>88</v>
      </c>
      <c r="C193" s="112">
        <v>32</v>
      </c>
      <c r="D193" s="277">
        <v>1</v>
      </c>
      <c r="E193" s="277">
        <v>1</v>
      </c>
      <c r="F193" s="277">
        <v>2</v>
      </c>
      <c r="G193" s="278">
        <v>0</v>
      </c>
    </row>
    <row r="194" spans="2:7" ht="19.149999999999999" hidden="1" customHeight="1" outlineLevel="2" x14ac:dyDescent="0.25">
      <c r="B194" s="111" t="s">
        <v>88</v>
      </c>
      <c r="C194" s="112">
        <v>33</v>
      </c>
      <c r="D194" s="277">
        <v>1</v>
      </c>
      <c r="E194" s="277">
        <v>2</v>
      </c>
      <c r="F194" s="277">
        <v>1</v>
      </c>
      <c r="G194" s="278">
        <v>0</v>
      </c>
    </row>
    <row r="195" spans="2:7" ht="19.149999999999999" hidden="1" customHeight="1" outlineLevel="2" x14ac:dyDescent="0.25">
      <c r="B195" s="111" t="s">
        <v>88</v>
      </c>
      <c r="C195" s="112">
        <v>34</v>
      </c>
      <c r="D195" s="277">
        <v>1</v>
      </c>
      <c r="E195" s="277">
        <v>1</v>
      </c>
      <c r="F195" s="277">
        <v>1</v>
      </c>
      <c r="G195" s="278">
        <v>0</v>
      </c>
    </row>
    <row r="196" spans="2:7" ht="19.149999999999999" hidden="1" customHeight="1" outlineLevel="2" x14ac:dyDescent="0.25">
      <c r="B196" s="111" t="s">
        <v>88</v>
      </c>
      <c r="C196" s="112">
        <v>35</v>
      </c>
      <c r="D196" s="277">
        <v>1</v>
      </c>
      <c r="E196" s="277">
        <v>1</v>
      </c>
      <c r="F196" s="277">
        <v>4</v>
      </c>
      <c r="G196" s="278">
        <v>0</v>
      </c>
    </row>
    <row r="197" spans="2:7" ht="19.149999999999999" hidden="1" customHeight="1" outlineLevel="2" x14ac:dyDescent="0.25">
      <c r="B197" s="111" t="s">
        <v>88</v>
      </c>
      <c r="C197" s="112">
        <v>36</v>
      </c>
      <c r="D197" s="277">
        <v>1</v>
      </c>
      <c r="E197" s="277">
        <v>1</v>
      </c>
      <c r="F197" s="277">
        <v>2</v>
      </c>
      <c r="G197" s="278">
        <v>0</v>
      </c>
    </row>
    <row r="198" spans="2:7" ht="19.149999999999999" hidden="1" customHeight="1" outlineLevel="2" x14ac:dyDescent="0.25">
      <c r="B198" s="111" t="s">
        <v>88</v>
      </c>
      <c r="C198" s="112">
        <v>37</v>
      </c>
      <c r="D198" s="277">
        <v>1</v>
      </c>
      <c r="E198" s="277">
        <v>2</v>
      </c>
      <c r="F198" s="277">
        <v>2</v>
      </c>
      <c r="G198" s="278">
        <v>0</v>
      </c>
    </row>
    <row r="199" spans="2:7" ht="19.149999999999999" hidden="1" customHeight="1" outlineLevel="2" x14ac:dyDescent="0.25">
      <c r="B199" s="111" t="s">
        <v>88</v>
      </c>
      <c r="C199" s="112">
        <v>38</v>
      </c>
      <c r="D199" s="277">
        <v>1</v>
      </c>
      <c r="E199" s="277">
        <v>1</v>
      </c>
      <c r="F199" s="277">
        <v>2</v>
      </c>
      <c r="G199" s="278">
        <v>0</v>
      </c>
    </row>
    <row r="200" spans="2:7" ht="19.149999999999999" hidden="1" customHeight="1" outlineLevel="2" x14ac:dyDescent="0.25">
      <c r="B200" s="111" t="s">
        <v>88</v>
      </c>
      <c r="C200" s="112">
        <v>39</v>
      </c>
      <c r="D200" s="277">
        <v>2</v>
      </c>
      <c r="E200" s="277">
        <v>2</v>
      </c>
      <c r="F200" s="277">
        <v>2</v>
      </c>
      <c r="G200" s="278">
        <v>0</v>
      </c>
    </row>
    <row r="201" spans="2:7" ht="19.149999999999999" hidden="1" customHeight="1" outlineLevel="2" x14ac:dyDescent="0.25">
      <c r="B201" s="111" t="s">
        <v>88</v>
      </c>
      <c r="C201" s="112">
        <v>40</v>
      </c>
      <c r="D201" s="277">
        <v>1</v>
      </c>
      <c r="E201" s="277">
        <v>1</v>
      </c>
      <c r="F201" s="277">
        <v>2</v>
      </c>
      <c r="G201" s="278">
        <v>0</v>
      </c>
    </row>
    <row r="202" spans="2:7" ht="19.149999999999999" hidden="1" customHeight="1" outlineLevel="2" x14ac:dyDescent="0.25">
      <c r="B202" s="111" t="s">
        <v>88</v>
      </c>
      <c r="C202" s="112">
        <v>41</v>
      </c>
      <c r="D202" s="277">
        <v>1</v>
      </c>
      <c r="E202" s="277">
        <v>1</v>
      </c>
      <c r="F202" s="277">
        <v>2</v>
      </c>
      <c r="G202" s="278">
        <v>0</v>
      </c>
    </row>
    <row r="203" spans="2:7" ht="19.149999999999999" hidden="1" customHeight="1" outlineLevel="2" x14ac:dyDescent="0.25">
      <c r="B203" s="111" t="s">
        <v>88</v>
      </c>
      <c r="C203" s="112" t="s">
        <v>14</v>
      </c>
      <c r="D203" s="277">
        <v>0</v>
      </c>
      <c r="E203" s="277">
        <v>0</v>
      </c>
      <c r="F203" s="277">
        <v>0</v>
      </c>
      <c r="G203" s="278">
        <v>0</v>
      </c>
    </row>
    <row r="204" spans="2:7" ht="19.149999999999999" customHeight="1" outlineLevel="1" collapsed="1" x14ac:dyDescent="0.25">
      <c r="B204" s="113" t="s">
        <v>88</v>
      </c>
      <c r="C204" s="150"/>
      <c r="D204" s="279">
        <f t="shared" ref="D204:G204" si="28">SUBTOTAL(9,D162:D203)</f>
        <v>45</v>
      </c>
      <c r="E204" s="279">
        <f t="shared" si="28"/>
        <v>45</v>
      </c>
      <c r="F204" s="150">
        <f t="shared" si="28"/>
        <v>96</v>
      </c>
      <c r="G204" s="246">
        <f t="shared" si="28"/>
        <v>0</v>
      </c>
    </row>
    <row r="205" spans="2:7" ht="19.149999999999999" hidden="1" customHeight="1" outlineLevel="2" x14ac:dyDescent="0.25">
      <c r="B205" s="111" t="s">
        <v>89</v>
      </c>
      <c r="C205" s="112">
        <v>1</v>
      </c>
      <c r="D205" s="280">
        <v>1</v>
      </c>
      <c r="E205" s="280">
        <v>1</v>
      </c>
      <c r="F205" s="280">
        <v>2</v>
      </c>
      <c r="G205" s="281">
        <v>431</v>
      </c>
    </row>
    <row r="206" spans="2:7" ht="19.149999999999999" hidden="1" customHeight="1" outlineLevel="2" x14ac:dyDescent="0.25">
      <c r="B206" s="111" t="s">
        <v>89</v>
      </c>
      <c r="C206" s="112">
        <v>2</v>
      </c>
      <c r="D206" s="280">
        <v>1</v>
      </c>
      <c r="E206" s="280">
        <v>2</v>
      </c>
      <c r="F206" s="280">
        <v>0</v>
      </c>
      <c r="G206" s="281">
        <v>443</v>
      </c>
    </row>
    <row r="207" spans="2:7" ht="19.149999999999999" hidden="1" customHeight="1" outlineLevel="2" x14ac:dyDescent="0.25">
      <c r="B207" s="111" t="s">
        <v>89</v>
      </c>
      <c r="C207" s="112">
        <v>3</v>
      </c>
      <c r="D207" s="280">
        <v>1</v>
      </c>
      <c r="E207" s="280">
        <v>1</v>
      </c>
      <c r="F207" s="280">
        <v>2</v>
      </c>
      <c r="G207" s="281">
        <v>460</v>
      </c>
    </row>
    <row r="208" spans="2:7" ht="19.149999999999999" hidden="1" customHeight="1" outlineLevel="2" x14ac:dyDescent="0.25">
      <c r="B208" s="111" t="s">
        <v>89</v>
      </c>
      <c r="C208" s="112">
        <v>4</v>
      </c>
      <c r="D208" s="280">
        <v>1</v>
      </c>
      <c r="E208" s="280">
        <v>1</v>
      </c>
      <c r="F208" s="280">
        <v>2</v>
      </c>
      <c r="G208" s="281">
        <v>474</v>
      </c>
    </row>
    <row r="209" spans="2:7" ht="19.149999999999999" hidden="1" customHeight="1" outlineLevel="2" x14ac:dyDescent="0.25">
      <c r="B209" s="111" t="s">
        <v>89</v>
      </c>
      <c r="C209" s="112">
        <v>5</v>
      </c>
      <c r="D209" s="280">
        <v>1</v>
      </c>
      <c r="E209" s="280">
        <v>1</v>
      </c>
      <c r="F209" s="280">
        <v>4</v>
      </c>
      <c r="G209" s="281">
        <v>608</v>
      </c>
    </row>
    <row r="210" spans="2:7" ht="19.149999999999999" hidden="1" customHeight="1" outlineLevel="2" x14ac:dyDescent="0.25">
      <c r="B210" s="111" t="s">
        <v>89</v>
      </c>
      <c r="C210" s="112">
        <v>6</v>
      </c>
      <c r="D210" s="280">
        <v>1</v>
      </c>
      <c r="E210" s="280">
        <v>1</v>
      </c>
      <c r="F210" s="280">
        <v>4</v>
      </c>
      <c r="G210" s="281">
        <v>516</v>
      </c>
    </row>
    <row r="211" spans="2:7" ht="19.149999999999999" hidden="1" customHeight="1" outlineLevel="2" x14ac:dyDescent="0.25">
      <c r="B211" s="111" t="s">
        <v>89</v>
      </c>
      <c r="C211" s="112">
        <v>7</v>
      </c>
      <c r="D211" s="280">
        <v>1</v>
      </c>
      <c r="E211" s="280">
        <v>1</v>
      </c>
      <c r="F211" s="280">
        <v>2</v>
      </c>
      <c r="G211" s="281">
        <f>115+370+252</f>
        <v>737</v>
      </c>
    </row>
    <row r="212" spans="2:7" ht="19.149999999999999" hidden="1" customHeight="1" outlineLevel="2" x14ac:dyDescent="0.25">
      <c r="B212" s="111" t="s">
        <v>89</v>
      </c>
      <c r="C212" s="112">
        <v>8</v>
      </c>
      <c r="D212" s="280">
        <v>1</v>
      </c>
      <c r="E212" s="280">
        <v>1</v>
      </c>
      <c r="F212" s="280">
        <v>2</v>
      </c>
      <c r="G212" s="281">
        <v>630</v>
      </c>
    </row>
    <row r="213" spans="2:7" ht="19.149999999999999" hidden="1" customHeight="1" outlineLevel="2" x14ac:dyDescent="0.25">
      <c r="B213" s="111" t="s">
        <v>89</v>
      </c>
      <c r="C213" s="112">
        <v>9</v>
      </c>
      <c r="D213" s="280">
        <v>1</v>
      </c>
      <c r="E213" s="280">
        <v>1</v>
      </c>
      <c r="F213" s="280">
        <v>1</v>
      </c>
      <c r="G213" s="281">
        <v>537</v>
      </c>
    </row>
    <row r="214" spans="2:7" ht="19.149999999999999" hidden="1" customHeight="1" outlineLevel="2" x14ac:dyDescent="0.25">
      <c r="B214" s="111" t="s">
        <v>89</v>
      </c>
      <c r="C214" s="112">
        <v>10</v>
      </c>
      <c r="D214" s="280">
        <v>1</v>
      </c>
      <c r="E214" s="280">
        <v>1</v>
      </c>
      <c r="F214" s="280">
        <v>2</v>
      </c>
      <c r="G214" s="281">
        <v>734</v>
      </c>
    </row>
    <row r="215" spans="2:7" ht="19.149999999999999" hidden="1" customHeight="1" outlineLevel="2" x14ac:dyDescent="0.25">
      <c r="B215" s="111" t="s">
        <v>89</v>
      </c>
      <c r="C215" s="112">
        <v>11</v>
      </c>
      <c r="D215" s="280">
        <v>1</v>
      </c>
      <c r="E215" s="280">
        <v>1</v>
      </c>
      <c r="F215" s="280">
        <v>2</v>
      </c>
      <c r="G215" s="281">
        <v>90</v>
      </c>
    </row>
    <row r="216" spans="2:7" ht="19.149999999999999" hidden="1" customHeight="1" outlineLevel="2" x14ac:dyDescent="0.25">
      <c r="B216" s="111" t="s">
        <v>89</v>
      </c>
      <c r="C216" s="112">
        <v>12</v>
      </c>
      <c r="D216" s="280">
        <v>1</v>
      </c>
      <c r="E216" s="280">
        <v>1</v>
      </c>
      <c r="F216" s="280">
        <v>2</v>
      </c>
      <c r="G216" s="281">
        <v>319</v>
      </c>
    </row>
    <row r="217" spans="2:7" ht="19.149999999999999" hidden="1" customHeight="1" outlineLevel="2" x14ac:dyDescent="0.25">
      <c r="B217" s="111" t="s">
        <v>89</v>
      </c>
      <c r="C217" s="112" t="s">
        <v>14</v>
      </c>
      <c r="D217" s="280">
        <v>0</v>
      </c>
      <c r="E217" s="280">
        <v>0</v>
      </c>
      <c r="F217" s="280">
        <v>0</v>
      </c>
      <c r="G217" s="281">
        <v>0</v>
      </c>
    </row>
    <row r="218" spans="2:7" ht="19.149999999999999" customHeight="1" outlineLevel="1" collapsed="1" x14ac:dyDescent="0.25">
      <c r="B218" s="113" t="s">
        <v>150</v>
      </c>
      <c r="C218" s="150"/>
      <c r="D218" s="279">
        <f t="shared" ref="D218" si="29">SUBTOTAL(9,D205:D217)</f>
        <v>12</v>
      </c>
      <c r="E218" s="279">
        <f t="shared" ref="E218:G218" si="30">SUBTOTAL(9,E205:E217)</f>
        <v>13</v>
      </c>
      <c r="F218" s="150">
        <f t="shared" si="30"/>
        <v>25</v>
      </c>
      <c r="G218" s="246">
        <f t="shared" si="30"/>
        <v>5979</v>
      </c>
    </row>
    <row r="219" spans="2:7" ht="19.149999999999999" hidden="1" customHeight="1" outlineLevel="2" x14ac:dyDescent="0.25">
      <c r="B219" s="111" t="s">
        <v>90</v>
      </c>
      <c r="C219" s="112">
        <v>1</v>
      </c>
      <c r="D219" s="277">
        <v>1</v>
      </c>
      <c r="E219" s="277">
        <v>2</v>
      </c>
      <c r="F219" s="277">
        <v>5</v>
      </c>
      <c r="G219" s="278">
        <v>628</v>
      </c>
    </row>
    <row r="220" spans="2:7" ht="19.149999999999999" hidden="1" customHeight="1" outlineLevel="2" x14ac:dyDescent="0.25">
      <c r="B220" s="111" t="s">
        <v>90</v>
      </c>
      <c r="C220" s="112">
        <v>2</v>
      </c>
      <c r="D220" s="277">
        <v>1</v>
      </c>
      <c r="E220" s="277">
        <v>1</v>
      </c>
      <c r="F220" s="277">
        <v>1</v>
      </c>
      <c r="G220" s="278">
        <v>75</v>
      </c>
    </row>
    <row r="221" spans="2:7" ht="19.149999999999999" hidden="1" customHeight="1" outlineLevel="2" x14ac:dyDescent="0.25">
      <c r="B221" s="111" t="s">
        <v>90</v>
      </c>
      <c r="C221" s="112">
        <v>3</v>
      </c>
      <c r="D221" s="277">
        <v>1</v>
      </c>
      <c r="E221" s="277">
        <v>1</v>
      </c>
      <c r="F221" s="277">
        <v>1</v>
      </c>
      <c r="G221" s="278">
        <v>500</v>
      </c>
    </row>
    <row r="222" spans="2:7" ht="19.149999999999999" hidden="1" customHeight="1" outlineLevel="2" x14ac:dyDescent="0.25">
      <c r="B222" s="111" t="s">
        <v>90</v>
      </c>
      <c r="C222" s="112">
        <v>4</v>
      </c>
      <c r="D222" s="277">
        <v>1</v>
      </c>
      <c r="E222" s="277">
        <v>1</v>
      </c>
      <c r="F222" s="277">
        <v>2</v>
      </c>
      <c r="G222" s="278">
        <v>129</v>
      </c>
    </row>
    <row r="223" spans="2:7" ht="19.149999999999999" hidden="1" customHeight="1" outlineLevel="2" x14ac:dyDescent="0.25">
      <c r="B223" s="111" t="s">
        <v>90</v>
      </c>
      <c r="C223" s="112">
        <v>5</v>
      </c>
      <c r="D223" s="277">
        <v>1</v>
      </c>
      <c r="E223" s="277">
        <v>1</v>
      </c>
      <c r="F223" s="277">
        <v>2</v>
      </c>
      <c r="G223" s="278">
        <v>450</v>
      </c>
    </row>
    <row r="224" spans="2:7" ht="19.149999999999999" hidden="1" customHeight="1" outlineLevel="2" x14ac:dyDescent="0.25">
      <c r="B224" s="111" t="s">
        <v>90</v>
      </c>
      <c r="C224" s="112" t="s">
        <v>14</v>
      </c>
      <c r="D224" s="277">
        <v>2</v>
      </c>
      <c r="E224" s="277">
        <v>1</v>
      </c>
      <c r="F224" s="277">
        <v>1</v>
      </c>
      <c r="G224" s="278">
        <v>6</v>
      </c>
    </row>
    <row r="225" spans="2:7" ht="19.149999999999999" customHeight="1" outlineLevel="1" collapsed="1" x14ac:dyDescent="0.25">
      <c r="B225" s="113" t="s">
        <v>90</v>
      </c>
      <c r="C225" s="150"/>
      <c r="D225" s="279">
        <f t="shared" ref="D225" si="31">SUBTOTAL(9,D219:D224)</f>
        <v>7</v>
      </c>
      <c r="E225" s="279">
        <f t="shared" ref="E225:G225" si="32">SUBTOTAL(9,E219:E224)</f>
        <v>7</v>
      </c>
      <c r="F225" s="150">
        <f t="shared" si="32"/>
        <v>12</v>
      </c>
      <c r="G225" s="246">
        <f t="shared" si="32"/>
        <v>1788</v>
      </c>
    </row>
    <row r="226" spans="2:7" ht="19.149999999999999" hidden="1" customHeight="1" outlineLevel="2" x14ac:dyDescent="0.25">
      <c r="B226" s="111" t="s">
        <v>91</v>
      </c>
      <c r="C226" s="112">
        <v>1</v>
      </c>
      <c r="D226" s="277">
        <v>1</v>
      </c>
      <c r="E226" s="277">
        <v>1</v>
      </c>
      <c r="F226" s="277">
        <v>2</v>
      </c>
      <c r="G226" s="278">
        <v>220</v>
      </c>
    </row>
    <row r="227" spans="2:7" ht="19.149999999999999" hidden="1" customHeight="1" outlineLevel="2" x14ac:dyDescent="0.25">
      <c r="B227" s="111" t="s">
        <v>91</v>
      </c>
      <c r="C227" s="112">
        <v>2</v>
      </c>
      <c r="D227" s="277">
        <v>1</v>
      </c>
      <c r="E227" s="277">
        <v>1</v>
      </c>
      <c r="F227" s="277">
        <v>1</v>
      </c>
      <c r="G227" s="278">
        <v>307</v>
      </c>
    </row>
    <row r="228" spans="2:7" ht="19.149999999999999" hidden="1" customHeight="1" outlineLevel="2" x14ac:dyDescent="0.25">
      <c r="B228" s="111" t="s">
        <v>91</v>
      </c>
      <c r="C228" s="112">
        <v>3</v>
      </c>
      <c r="D228" s="280">
        <v>1</v>
      </c>
      <c r="E228" s="280">
        <v>1</v>
      </c>
      <c r="F228" s="280">
        <v>2</v>
      </c>
      <c r="G228" s="281">
        <v>378</v>
      </c>
    </row>
    <row r="229" spans="2:7" ht="19.149999999999999" hidden="1" customHeight="1" outlineLevel="2" x14ac:dyDescent="0.25">
      <c r="B229" s="111" t="s">
        <v>91</v>
      </c>
      <c r="C229" s="112" t="s">
        <v>14</v>
      </c>
      <c r="D229" s="277">
        <v>0</v>
      </c>
      <c r="E229" s="277">
        <v>0</v>
      </c>
      <c r="F229" s="277">
        <v>0</v>
      </c>
      <c r="G229" s="278">
        <v>2</v>
      </c>
    </row>
    <row r="230" spans="2:7" ht="19.149999999999999" customHeight="1" outlineLevel="1" collapsed="1" x14ac:dyDescent="0.25">
      <c r="B230" s="113" t="s">
        <v>91</v>
      </c>
      <c r="C230" s="150"/>
      <c r="D230" s="279">
        <f t="shared" ref="D230" si="33">SUBTOTAL(9,D226:D229)</f>
        <v>3</v>
      </c>
      <c r="E230" s="279">
        <f t="shared" ref="E230:G230" si="34">SUBTOTAL(9,E226:E229)</f>
        <v>3</v>
      </c>
      <c r="F230" s="150">
        <f t="shared" si="34"/>
        <v>5</v>
      </c>
      <c r="G230" s="246">
        <f t="shared" si="34"/>
        <v>907</v>
      </c>
    </row>
    <row r="231" spans="2:7" ht="19.149999999999999" hidden="1" customHeight="1" outlineLevel="2" x14ac:dyDescent="0.25">
      <c r="B231" s="111" t="s">
        <v>92</v>
      </c>
      <c r="C231" s="112">
        <v>1</v>
      </c>
      <c r="D231" s="277">
        <v>1</v>
      </c>
      <c r="E231" s="277">
        <v>1</v>
      </c>
      <c r="F231" s="277">
        <v>1</v>
      </c>
      <c r="G231" s="278">
        <v>100</v>
      </c>
    </row>
    <row r="232" spans="2:7" ht="19.149999999999999" hidden="1" customHeight="1" outlineLevel="2" x14ac:dyDescent="0.25">
      <c r="B232" s="111" t="s">
        <v>92</v>
      </c>
      <c r="C232" s="112">
        <v>2</v>
      </c>
      <c r="D232" s="277">
        <v>2</v>
      </c>
      <c r="E232" s="277">
        <v>2</v>
      </c>
      <c r="F232" s="277">
        <v>2</v>
      </c>
      <c r="G232" s="278">
        <v>250</v>
      </c>
    </row>
    <row r="233" spans="2:7" ht="19.149999999999999" hidden="1" customHeight="1" outlineLevel="2" x14ac:dyDescent="0.25">
      <c r="B233" s="111" t="s">
        <v>92</v>
      </c>
      <c r="C233" s="112">
        <v>3</v>
      </c>
      <c r="D233" s="277">
        <v>1</v>
      </c>
      <c r="E233" s="277">
        <v>1</v>
      </c>
      <c r="F233" s="277">
        <v>2</v>
      </c>
      <c r="G233" s="278">
        <v>336</v>
      </c>
    </row>
    <row r="234" spans="2:7" ht="19.149999999999999" hidden="1" customHeight="1" outlineLevel="2" x14ac:dyDescent="0.25">
      <c r="B234" s="111" t="s">
        <v>92</v>
      </c>
      <c r="C234" s="112">
        <v>4</v>
      </c>
      <c r="D234" s="277">
        <v>1</v>
      </c>
      <c r="E234" s="277">
        <v>1</v>
      </c>
      <c r="F234" s="277">
        <v>2</v>
      </c>
      <c r="G234" s="278">
        <v>200</v>
      </c>
    </row>
    <row r="235" spans="2:7" ht="19.149999999999999" hidden="1" customHeight="1" outlineLevel="2" x14ac:dyDescent="0.25">
      <c r="B235" s="111" t="s">
        <v>92</v>
      </c>
      <c r="C235" s="112">
        <v>5</v>
      </c>
      <c r="D235" s="277">
        <v>2</v>
      </c>
      <c r="E235" s="277">
        <v>1</v>
      </c>
      <c r="F235" s="277">
        <v>2</v>
      </c>
      <c r="G235" s="278">
        <v>398</v>
      </c>
    </row>
    <row r="236" spans="2:7" ht="19.149999999999999" hidden="1" customHeight="1" outlineLevel="2" x14ac:dyDescent="0.25">
      <c r="B236" s="111" t="s">
        <v>92</v>
      </c>
      <c r="C236" s="112">
        <v>6</v>
      </c>
      <c r="D236" s="277">
        <v>1</v>
      </c>
      <c r="E236" s="277">
        <v>2</v>
      </c>
      <c r="F236" s="277">
        <v>2</v>
      </c>
      <c r="G236" s="278">
        <v>218</v>
      </c>
    </row>
    <row r="237" spans="2:7" ht="19.149999999999999" hidden="1" customHeight="1" outlineLevel="2" x14ac:dyDescent="0.25">
      <c r="B237" s="111" t="s">
        <v>92</v>
      </c>
      <c r="C237" s="112">
        <v>7</v>
      </c>
      <c r="D237" s="277">
        <v>1</v>
      </c>
      <c r="E237" s="277">
        <v>1</v>
      </c>
      <c r="F237" s="277">
        <v>1</v>
      </c>
      <c r="G237" s="278">
        <v>552</v>
      </c>
    </row>
    <row r="238" spans="2:7" ht="19.149999999999999" hidden="1" customHeight="1" outlineLevel="2" x14ac:dyDescent="0.25">
      <c r="B238" s="111" t="s">
        <v>92</v>
      </c>
      <c r="C238" s="112">
        <v>8</v>
      </c>
      <c r="D238" s="277">
        <v>1</v>
      </c>
      <c r="E238" s="277">
        <v>1</v>
      </c>
      <c r="F238" s="277">
        <v>2</v>
      </c>
      <c r="G238" s="278">
        <v>324</v>
      </c>
    </row>
    <row r="239" spans="2:7" ht="19.149999999999999" hidden="1" customHeight="1" outlineLevel="2" x14ac:dyDescent="0.25">
      <c r="B239" s="111" t="s">
        <v>92</v>
      </c>
      <c r="C239" s="112">
        <v>9</v>
      </c>
      <c r="D239" s="277">
        <v>1</v>
      </c>
      <c r="E239" s="277">
        <v>1</v>
      </c>
      <c r="F239" s="277">
        <v>2</v>
      </c>
      <c r="G239" s="278">
        <v>190</v>
      </c>
    </row>
    <row r="240" spans="2:7" ht="19.149999999999999" hidden="1" customHeight="1" outlineLevel="2" x14ac:dyDescent="0.25">
      <c r="B240" s="111" t="s">
        <v>92</v>
      </c>
      <c r="C240" s="112">
        <v>10</v>
      </c>
      <c r="D240" s="277">
        <v>1</v>
      </c>
      <c r="E240" s="277">
        <v>1</v>
      </c>
      <c r="F240" s="277">
        <v>1</v>
      </c>
      <c r="G240" s="278">
        <v>100</v>
      </c>
    </row>
    <row r="241" spans="2:7" ht="19.149999999999999" hidden="1" customHeight="1" outlineLevel="2" x14ac:dyDescent="0.25">
      <c r="B241" s="111" t="s">
        <v>92</v>
      </c>
      <c r="C241" s="112">
        <v>11</v>
      </c>
      <c r="D241" s="277">
        <v>1</v>
      </c>
      <c r="E241" s="277">
        <v>1</v>
      </c>
      <c r="F241" s="277">
        <v>1</v>
      </c>
      <c r="G241" s="278">
        <v>285</v>
      </c>
    </row>
    <row r="242" spans="2:7" ht="19.149999999999999" hidden="1" customHeight="1" outlineLevel="2" x14ac:dyDescent="0.25">
      <c r="B242" s="111" t="s">
        <v>92</v>
      </c>
      <c r="C242" s="112">
        <v>12</v>
      </c>
      <c r="D242" s="277">
        <v>1</v>
      </c>
      <c r="E242" s="277">
        <v>0</v>
      </c>
      <c r="F242" s="277">
        <v>2</v>
      </c>
      <c r="G242" s="278">
        <v>136</v>
      </c>
    </row>
    <row r="243" spans="2:7" ht="19.149999999999999" hidden="1" customHeight="1" outlineLevel="2" x14ac:dyDescent="0.25">
      <c r="B243" s="111" t="s">
        <v>92</v>
      </c>
      <c r="C243" s="112" t="s">
        <v>14</v>
      </c>
      <c r="D243" s="277"/>
      <c r="E243" s="277"/>
      <c r="F243" s="277"/>
      <c r="G243" s="278"/>
    </row>
    <row r="244" spans="2:7" ht="19.149999999999999" customHeight="1" outlineLevel="1" collapsed="1" x14ac:dyDescent="0.25">
      <c r="B244" s="113" t="s">
        <v>92</v>
      </c>
      <c r="C244" s="150"/>
      <c r="D244" s="279">
        <f t="shared" ref="D244" si="35">SUBTOTAL(9,D231:D243)</f>
        <v>14</v>
      </c>
      <c r="E244" s="279">
        <f t="shared" ref="E244:G244" si="36">SUBTOTAL(9,E231:E243)</f>
        <v>13</v>
      </c>
      <c r="F244" s="150">
        <f t="shared" si="36"/>
        <v>20</v>
      </c>
      <c r="G244" s="246">
        <f t="shared" si="36"/>
        <v>3089</v>
      </c>
    </row>
    <row r="245" spans="2:7" ht="19.149999999999999" hidden="1" customHeight="1" outlineLevel="2" x14ac:dyDescent="0.25">
      <c r="B245" s="111" t="s">
        <v>93</v>
      </c>
      <c r="C245" s="112">
        <v>1</v>
      </c>
      <c r="D245" s="277">
        <v>2</v>
      </c>
      <c r="E245" s="277">
        <v>1</v>
      </c>
      <c r="F245" s="277">
        <v>2</v>
      </c>
      <c r="G245" s="278">
        <v>460</v>
      </c>
    </row>
    <row r="246" spans="2:7" ht="19.149999999999999" hidden="1" customHeight="1" outlineLevel="2" x14ac:dyDescent="0.25">
      <c r="B246" s="111" t="s">
        <v>93</v>
      </c>
      <c r="C246" s="112">
        <v>2</v>
      </c>
      <c r="D246" s="277">
        <v>1</v>
      </c>
      <c r="E246" s="277">
        <v>1</v>
      </c>
      <c r="F246" s="277">
        <v>2</v>
      </c>
      <c r="G246" s="278">
        <v>620</v>
      </c>
    </row>
    <row r="247" spans="2:7" ht="19.149999999999999" hidden="1" customHeight="1" outlineLevel="2" x14ac:dyDescent="0.25">
      <c r="B247" s="111" t="s">
        <v>93</v>
      </c>
      <c r="C247" s="112">
        <v>3</v>
      </c>
      <c r="D247" s="277">
        <v>1</v>
      </c>
      <c r="E247" s="277">
        <v>1</v>
      </c>
      <c r="F247" s="277">
        <v>2</v>
      </c>
      <c r="G247" s="278">
        <v>200</v>
      </c>
    </row>
    <row r="248" spans="2:7" ht="19.149999999999999" hidden="1" customHeight="1" outlineLevel="2" x14ac:dyDescent="0.25">
      <c r="B248" s="111" t="s">
        <v>93</v>
      </c>
      <c r="C248" s="112">
        <v>4</v>
      </c>
      <c r="D248" s="277">
        <v>0</v>
      </c>
      <c r="E248" s="277">
        <v>0</v>
      </c>
      <c r="F248" s="277">
        <v>0</v>
      </c>
      <c r="G248" s="278">
        <v>450</v>
      </c>
    </row>
    <row r="249" spans="2:7" ht="19.149999999999999" hidden="1" customHeight="1" outlineLevel="2" x14ac:dyDescent="0.25">
      <c r="B249" s="111" t="s">
        <v>93</v>
      </c>
      <c r="C249" s="112">
        <v>5</v>
      </c>
      <c r="D249" s="277">
        <v>1</v>
      </c>
      <c r="E249" s="277">
        <v>1</v>
      </c>
      <c r="F249" s="277">
        <v>2</v>
      </c>
      <c r="G249" s="278">
        <v>356</v>
      </c>
    </row>
    <row r="250" spans="2:7" ht="19.149999999999999" hidden="1" customHeight="1" outlineLevel="2" x14ac:dyDescent="0.25">
      <c r="B250" s="111" t="s">
        <v>93</v>
      </c>
      <c r="C250" s="112">
        <v>6</v>
      </c>
      <c r="D250" s="277">
        <v>1</v>
      </c>
      <c r="E250" s="277">
        <v>1</v>
      </c>
      <c r="F250" s="277">
        <v>1</v>
      </c>
      <c r="G250" s="278">
        <v>250</v>
      </c>
    </row>
    <row r="251" spans="2:7" ht="19.149999999999999" hidden="1" customHeight="1" outlineLevel="2" x14ac:dyDescent="0.25">
      <c r="B251" s="111" t="s">
        <v>93</v>
      </c>
      <c r="C251" s="112">
        <v>7</v>
      </c>
      <c r="D251" s="277">
        <v>0</v>
      </c>
      <c r="E251" s="277">
        <v>1</v>
      </c>
      <c r="F251" s="277">
        <v>2</v>
      </c>
      <c r="G251" s="278">
        <v>185</v>
      </c>
    </row>
    <row r="252" spans="2:7" ht="19.149999999999999" hidden="1" customHeight="1" outlineLevel="2" x14ac:dyDescent="0.25">
      <c r="B252" s="111" t="s">
        <v>93</v>
      </c>
      <c r="C252" s="112">
        <v>8</v>
      </c>
      <c r="D252" s="277">
        <v>1</v>
      </c>
      <c r="E252" s="277">
        <v>1</v>
      </c>
      <c r="F252" s="277">
        <v>9</v>
      </c>
      <c r="G252" s="278">
        <v>312</v>
      </c>
    </row>
    <row r="253" spans="2:7" ht="19.149999999999999" hidden="1" customHeight="1" outlineLevel="2" x14ac:dyDescent="0.25">
      <c r="B253" s="111" t="s">
        <v>93</v>
      </c>
      <c r="C253" s="112">
        <v>9</v>
      </c>
      <c r="D253" s="277">
        <v>1</v>
      </c>
      <c r="E253" s="277">
        <v>1</v>
      </c>
      <c r="F253" s="277">
        <v>2</v>
      </c>
      <c r="G253" s="278">
        <v>240</v>
      </c>
    </row>
    <row r="254" spans="2:7" ht="19.149999999999999" hidden="1" customHeight="1" outlineLevel="2" x14ac:dyDescent="0.25">
      <c r="B254" s="111" t="s">
        <v>93</v>
      </c>
      <c r="C254" s="112">
        <v>10</v>
      </c>
      <c r="D254" s="277">
        <v>1</v>
      </c>
      <c r="E254" s="277">
        <v>1</v>
      </c>
      <c r="F254" s="277">
        <v>4</v>
      </c>
      <c r="G254" s="278">
        <v>475</v>
      </c>
    </row>
    <row r="255" spans="2:7" ht="19.149999999999999" hidden="1" customHeight="1" outlineLevel="2" x14ac:dyDescent="0.25">
      <c r="B255" s="111" t="s">
        <v>93</v>
      </c>
      <c r="C255" s="112" t="s">
        <v>14</v>
      </c>
      <c r="D255" s="277">
        <v>1</v>
      </c>
      <c r="E255" s="277">
        <v>1</v>
      </c>
      <c r="F255" s="277">
        <v>1</v>
      </c>
      <c r="G255" s="278">
        <v>6</v>
      </c>
    </row>
    <row r="256" spans="2:7" ht="19.149999999999999" customHeight="1" outlineLevel="1" collapsed="1" x14ac:dyDescent="0.25">
      <c r="B256" s="113" t="s">
        <v>93</v>
      </c>
      <c r="C256" s="150"/>
      <c r="D256" s="279">
        <f t="shared" ref="D256" si="37">SUBTOTAL(9,D245:D255)</f>
        <v>10</v>
      </c>
      <c r="E256" s="279">
        <f t="shared" ref="E256:G256" si="38">SUBTOTAL(9,E245:E255)</f>
        <v>10</v>
      </c>
      <c r="F256" s="150">
        <f t="shared" si="38"/>
        <v>27</v>
      </c>
      <c r="G256" s="246">
        <f t="shared" si="38"/>
        <v>3554</v>
      </c>
    </row>
    <row r="257" spans="2:7" ht="19.149999999999999" hidden="1" customHeight="1" outlineLevel="2" x14ac:dyDescent="0.25">
      <c r="B257" s="111" t="s">
        <v>94</v>
      </c>
      <c r="C257" s="112">
        <v>1</v>
      </c>
      <c r="D257" s="277">
        <v>1</v>
      </c>
      <c r="E257" s="277">
        <v>1</v>
      </c>
      <c r="F257" s="277">
        <v>2</v>
      </c>
      <c r="G257" s="278">
        <v>166</v>
      </c>
    </row>
    <row r="258" spans="2:7" ht="19.149999999999999" hidden="1" customHeight="1" outlineLevel="2" x14ac:dyDescent="0.25">
      <c r="B258" s="111" t="s">
        <v>94</v>
      </c>
      <c r="C258" s="112">
        <v>2</v>
      </c>
      <c r="D258" s="277">
        <v>1</v>
      </c>
      <c r="E258" s="277">
        <v>1</v>
      </c>
      <c r="F258" s="277">
        <v>1</v>
      </c>
      <c r="G258" s="278">
        <v>450</v>
      </c>
    </row>
    <row r="259" spans="2:7" ht="19.149999999999999" hidden="1" customHeight="1" outlineLevel="2" x14ac:dyDescent="0.25">
      <c r="B259" s="111" t="s">
        <v>94</v>
      </c>
      <c r="C259" s="112">
        <v>3</v>
      </c>
      <c r="D259" s="277">
        <v>1</v>
      </c>
      <c r="E259" s="277">
        <v>1</v>
      </c>
      <c r="F259" s="277">
        <v>4</v>
      </c>
      <c r="G259" s="278">
        <v>451</v>
      </c>
    </row>
    <row r="260" spans="2:7" ht="19.149999999999999" hidden="1" customHeight="1" outlineLevel="2" x14ac:dyDescent="0.25">
      <c r="B260" s="111" t="s">
        <v>94</v>
      </c>
      <c r="C260" s="112">
        <v>4</v>
      </c>
      <c r="D260" s="277">
        <v>1</v>
      </c>
      <c r="E260" s="277">
        <v>1</v>
      </c>
      <c r="F260" s="277">
        <v>1</v>
      </c>
      <c r="G260" s="278">
        <v>583</v>
      </c>
    </row>
    <row r="261" spans="2:7" ht="19.149999999999999" hidden="1" customHeight="1" outlineLevel="2" x14ac:dyDescent="0.25">
      <c r="B261" s="111" t="s">
        <v>94</v>
      </c>
      <c r="C261" s="112">
        <v>5</v>
      </c>
      <c r="D261" s="277">
        <v>1</v>
      </c>
      <c r="E261" s="277">
        <v>1</v>
      </c>
      <c r="F261" s="277">
        <v>0</v>
      </c>
      <c r="G261" s="278">
        <v>570</v>
      </c>
    </row>
    <row r="262" spans="2:7" ht="19.149999999999999" hidden="1" customHeight="1" outlineLevel="2" x14ac:dyDescent="0.25">
      <c r="B262" s="111" t="s">
        <v>94</v>
      </c>
      <c r="C262" s="112">
        <v>6</v>
      </c>
      <c r="D262" s="277">
        <v>1</v>
      </c>
      <c r="E262" s="277">
        <v>1</v>
      </c>
      <c r="F262" s="277">
        <v>2</v>
      </c>
      <c r="G262" s="278">
        <v>191</v>
      </c>
    </row>
    <row r="263" spans="2:7" ht="19.149999999999999" hidden="1" customHeight="1" outlineLevel="2" x14ac:dyDescent="0.25">
      <c r="B263" s="111" t="s">
        <v>94</v>
      </c>
      <c r="C263" s="112">
        <v>7</v>
      </c>
      <c r="D263" s="277">
        <v>1</v>
      </c>
      <c r="E263" s="277">
        <v>1</v>
      </c>
      <c r="F263" s="277">
        <v>2</v>
      </c>
      <c r="G263" s="278">
        <v>100</v>
      </c>
    </row>
    <row r="264" spans="2:7" ht="19.149999999999999" hidden="1" customHeight="1" outlineLevel="2" x14ac:dyDescent="0.25">
      <c r="B264" s="111" t="s">
        <v>94</v>
      </c>
      <c r="C264" s="112">
        <v>8</v>
      </c>
      <c r="D264" s="277">
        <v>1</v>
      </c>
      <c r="E264" s="277">
        <v>1</v>
      </c>
      <c r="F264" s="277">
        <v>2</v>
      </c>
      <c r="G264" s="278">
        <v>276</v>
      </c>
    </row>
    <row r="265" spans="2:7" ht="19.149999999999999" hidden="1" customHeight="1" outlineLevel="2" x14ac:dyDescent="0.25">
      <c r="B265" s="111" t="s">
        <v>94</v>
      </c>
      <c r="C265" s="112">
        <v>9</v>
      </c>
      <c r="D265" s="277">
        <v>1</v>
      </c>
      <c r="E265" s="277">
        <v>1</v>
      </c>
      <c r="F265" s="277">
        <v>2</v>
      </c>
      <c r="G265" s="278">
        <v>406</v>
      </c>
    </row>
    <row r="266" spans="2:7" ht="19.149999999999999" hidden="1" customHeight="1" outlineLevel="2" x14ac:dyDescent="0.25">
      <c r="B266" s="111" t="s">
        <v>94</v>
      </c>
      <c r="C266" s="112">
        <v>10</v>
      </c>
      <c r="D266" s="277">
        <v>1</v>
      </c>
      <c r="E266" s="277">
        <v>1</v>
      </c>
      <c r="F266" s="277">
        <v>2</v>
      </c>
      <c r="G266" s="278">
        <v>288</v>
      </c>
    </row>
    <row r="267" spans="2:7" ht="19.149999999999999" hidden="1" customHeight="1" outlineLevel="2" x14ac:dyDescent="0.25">
      <c r="B267" s="111" t="s">
        <v>94</v>
      </c>
      <c r="C267" s="112">
        <v>11</v>
      </c>
      <c r="D267" s="277">
        <v>1</v>
      </c>
      <c r="E267" s="277">
        <v>1</v>
      </c>
      <c r="F267" s="277">
        <v>2</v>
      </c>
      <c r="G267" s="278">
        <v>479</v>
      </c>
    </row>
    <row r="268" spans="2:7" ht="19.149999999999999" hidden="1" customHeight="1" outlineLevel="2" x14ac:dyDescent="0.25">
      <c r="B268" s="111" t="s">
        <v>94</v>
      </c>
      <c r="C268" s="112">
        <v>12</v>
      </c>
      <c r="D268" s="277">
        <v>1</v>
      </c>
      <c r="E268" s="277">
        <v>3</v>
      </c>
      <c r="F268" s="277">
        <v>2</v>
      </c>
      <c r="G268" s="278">
        <v>339</v>
      </c>
    </row>
    <row r="269" spans="2:7" ht="19.149999999999999" hidden="1" customHeight="1" outlineLevel="2" x14ac:dyDescent="0.25">
      <c r="B269" s="111" t="s">
        <v>94</v>
      </c>
      <c r="C269" s="112">
        <v>13</v>
      </c>
      <c r="D269" s="277">
        <v>1</v>
      </c>
      <c r="E269" s="277">
        <v>1</v>
      </c>
      <c r="F269" s="277">
        <v>1</v>
      </c>
      <c r="G269" s="278">
        <v>226</v>
      </c>
    </row>
    <row r="270" spans="2:7" ht="19.149999999999999" hidden="1" customHeight="1" outlineLevel="2" x14ac:dyDescent="0.25">
      <c r="B270" s="111" t="s">
        <v>94</v>
      </c>
      <c r="C270" s="112">
        <v>14</v>
      </c>
      <c r="D270" s="277">
        <v>1</v>
      </c>
      <c r="E270" s="277">
        <v>1</v>
      </c>
      <c r="F270" s="277">
        <v>1</v>
      </c>
      <c r="G270" s="278">
        <v>366</v>
      </c>
    </row>
    <row r="271" spans="2:7" ht="19.149999999999999" hidden="1" customHeight="1" outlineLevel="2" x14ac:dyDescent="0.25">
      <c r="B271" s="111" t="s">
        <v>94</v>
      </c>
      <c r="C271" s="112">
        <v>15</v>
      </c>
      <c r="D271" s="277">
        <v>1</v>
      </c>
      <c r="E271" s="277">
        <v>1</v>
      </c>
      <c r="F271" s="277">
        <v>5</v>
      </c>
      <c r="G271" s="278">
        <v>412</v>
      </c>
    </row>
    <row r="272" spans="2:7" ht="19.149999999999999" hidden="1" customHeight="1" outlineLevel="2" x14ac:dyDescent="0.25">
      <c r="B272" s="111" t="s">
        <v>94</v>
      </c>
      <c r="C272" s="112" t="s">
        <v>14</v>
      </c>
      <c r="D272" s="277">
        <v>2</v>
      </c>
      <c r="E272" s="277">
        <v>1</v>
      </c>
      <c r="F272" s="277">
        <v>0</v>
      </c>
      <c r="G272" s="278">
        <v>0</v>
      </c>
    </row>
    <row r="273" spans="2:7" ht="19.149999999999999" customHeight="1" outlineLevel="1" collapsed="1" x14ac:dyDescent="0.25">
      <c r="B273" s="113" t="s">
        <v>94</v>
      </c>
      <c r="C273" s="150"/>
      <c r="D273" s="279">
        <f t="shared" ref="D273" si="39">SUBTOTAL(9,D257:D272)</f>
        <v>17</v>
      </c>
      <c r="E273" s="279">
        <f t="shared" ref="E273:G273" si="40">SUBTOTAL(9,E257:E272)</f>
        <v>18</v>
      </c>
      <c r="F273" s="150">
        <f t="shared" si="40"/>
        <v>29</v>
      </c>
      <c r="G273" s="246">
        <f t="shared" si="40"/>
        <v>5303</v>
      </c>
    </row>
    <row r="274" spans="2:7" ht="19.149999999999999" hidden="1" customHeight="1" outlineLevel="2" x14ac:dyDescent="0.25">
      <c r="B274" s="111" t="s">
        <v>95</v>
      </c>
      <c r="C274" s="117">
        <v>1</v>
      </c>
      <c r="D274" s="280">
        <v>1</v>
      </c>
      <c r="E274" s="280">
        <v>1</v>
      </c>
      <c r="F274" s="280">
        <v>2</v>
      </c>
      <c r="G274" s="281">
        <v>476</v>
      </c>
    </row>
    <row r="275" spans="2:7" ht="19.149999999999999" hidden="1" customHeight="1" outlineLevel="2" x14ac:dyDescent="0.25">
      <c r="B275" s="111" t="s">
        <v>95</v>
      </c>
      <c r="C275" s="117">
        <v>2</v>
      </c>
      <c r="D275" s="280">
        <v>1</v>
      </c>
      <c r="E275" s="280">
        <v>1</v>
      </c>
      <c r="F275" s="280">
        <v>4</v>
      </c>
      <c r="G275" s="281">
        <v>405</v>
      </c>
    </row>
    <row r="276" spans="2:7" ht="19.149999999999999" hidden="1" customHeight="1" outlineLevel="2" x14ac:dyDescent="0.25">
      <c r="B276" s="111" t="s">
        <v>95</v>
      </c>
      <c r="C276" s="117">
        <v>3</v>
      </c>
      <c r="D276" s="280">
        <v>1</v>
      </c>
      <c r="E276" s="280">
        <v>1</v>
      </c>
      <c r="F276" s="280">
        <v>2</v>
      </c>
      <c r="G276" s="281">
        <v>588</v>
      </c>
    </row>
    <row r="277" spans="2:7" ht="19.149999999999999" hidden="1" customHeight="1" outlineLevel="2" x14ac:dyDescent="0.25">
      <c r="B277" s="111" t="s">
        <v>95</v>
      </c>
      <c r="C277" s="117">
        <v>4</v>
      </c>
      <c r="D277" s="280">
        <v>1</v>
      </c>
      <c r="E277" s="280">
        <v>1</v>
      </c>
      <c r="F277" s="280">
        <v>2</v>
      </c>
      <c r="G277" s="281">
        <v>687</v>
      </c>
    </row>
    <row r="278" spans="2:7" ht="19.149999999999999" hidden="1" customHeight="1" outlineLevel="2" x14ac:dyDescent="0.25">
      <c r="B278" s="111" t="s">
        <v>95</v>
      </c>
      <c r="C278" s="117">
        <v>5</v>
      </c>
      <c r="D278" s="280">
        <v>1</v>
      </c>
      <c r="E278" s="280">
        <v>1</v>
      </c>
      <c r="F278" s="280">
        <v>2</v>
      </c>
      <c r="G278" s="281">
        <v>408</v>
      </c>
    </row>
    <row r="279" spans="2:7" ht="19.149999999999999" hidden="1" customHeight="1" outlineLevel="2" x14ac:dyDescent="0.25">
      <c r="B279" s="111" t="s">
        <v>95</v>
      </c>
      <c r="C279" s="117" t="s">
        <v>14</v>
      </c>
      <c r="D279" s="280">
        <v>0</v>
      </c>
      <c r="E279" s="280">
        <v>0</v>
      </c>
      <c r="F279" s="280">
        <v>2</v>
      </c>
      <c r="G279" s="281">
        <v>6</v>
      </c>
    </row>
    <row r="280" spans="2:7" ht="19.149999999999999" customHeight="1" outlineLevel="1" collapsed="1" x14ac:dyDescent="0.25">
      <c r="B280" s="113" t="s">
        <v>151</v>
      </c>
      <c r="C280" s="150"/>
      <c r="D280" s="279">
        <f t="shared" ref="D280" si="41">SUBTOTAL(9,D274:D279)</f>
        <v>5</v>
      </c>
      <c r="E280" s="279">
        <f t="shared" ref="E280:G280" si="42">SUBTOTAL(9,E274:E279)</f>
        <v>5</v>
      </c>
      <c r="F280" s="150">
        <f t="shared" si="42"/>
        <v>14</v>
      </c>
      <c r="G280" s="246">
        <f t="shared" si="42"/>
        <v>2570</v>
      </c>
    </row>
    <row r="281" spans="2:7" ht="19.149999999999999" hidden="1" customHeight="1" outlineLevel="2" x14ac:dyDescent="0.25">
      <c r="B281" s="111" t="s">
        <v>96</v>
      </c>
      <c r="C281" s="112">
        <v>1</v>
      </c>
      <c r="D281" s="277">
        <v>1</v>
      </c>
      <c r="E281" s="277">
        <v>1</v>
      </c>
      <c r="F281" s="277">
        <v>2</v>
      </c>
      <c r="G281" s="278">
        <v>120</v>
      </c>
    </row>
    <row r="282" spans="2:7" ht="19.149999999999999" hidden="1" customHeight="1" outlineLevel="2" x14ac:dyDescent="0.25">
      <c r="B282" s="111" t="s">
        <v>96</v>
      </c>
      <c r="C282" s="112">
        <v>2</v>
      </c>
      <c r="D282" s="277">
        <v>1</v>
      </c>
      <c r="E282" s="277">
        <v>1</v>
      </c>
      <c r="F282" s="277">
        <v>2</v>
      </c>
      <c r="G282" s="278">
        <v>453</v>
      </c>
    </row>
    <row r="283" spans="2:7" ht="19.149999999999999" hidden="1" customHeight="1" outlineLevel="2" x14ac:dyDescent="0.25">
      <c r="B283" s="111" t="s">
        <v>96</v>
      </c>
      <c r="C283" s="112">
        <v>3</v>
      </c>
      <c r="D283" s="277">
        <v>1</v>
      </c>
      <c r="E283" s="277">
        <v>1</v>
      </c>
      <c r="F283" s="277">
        <v>2</v>
      </c>
      <c r="G283" s="278">
        <v>535</v>
      </c>
    </row>
    <row r="284" spans="2:7" ht="19.149999999999999" hidden="1" customHeight="1" outlineLevel="2" x14ac:dyDescent="0.25">
      <c r="B284" s="111" t="s">
        <v>96</v>
      </c>
      <c r="C284" s="112">
        <v>4</v>
      </c>
      <c r="D284" s="277">
        <v>0</v>
      </c>
      <c r="E284" s="277">
        <v>1</v>
      </c>
      <c r="F284" s="277">
        <v>2</v>
      </c>
      <c r="G284" s="278">
        <v>530</v>
      </c>
    </row>
    <row r="285" spans="2:7" ht="19.149999999999999" hidden="1" customHeight="1" outlineLevel="2" x14ac:dyDescent="0.25">
      <c r="B285" s="111" t="s">
        <v>96</v>
      </c>
      <c r="C285" s="112" t="s">
        <v>14</v>
      </c>
      <c r="D285" s="277">
        <v>1</v>
      </c>
      <c r="E285" s="277">
        <v>0</v>
      </c>
      <c r="F285" s="277">
        <v>0</v>
      </c>
      <c r="G285" s="278">
        <v>2</v>
      </c>
    </row>
    <row r="286" spans="2:7" ht="19.149999999999999" customHeight="1" outlineLevel="1" collapsed="1" x14ac:dyDescent="0.25">
      <c r="B286" s="113" t="s">
        <v>96</v>
      </c>
      <c r="C286" s="150"/>
      <c r="D286" s="279">
        <f t="shared" ref="D286" si="43">SUBTOTAL(9,D281:D285)</f>
        <v>4</v>
      </c>
      <c r="E286" s="279">
        <f t="shared" ref="E286:G286" si="44">SUBTOTAL(9,E281:E285)</f>
        <v>4</v>
      </c>
      <c r="F286" s="150">
        <f t="shared" si="44"/>
        <v>8</v>
      </c>
      <c r="G286" s="246">
        <f t="shared" si="44"/>
        <v>1640</v>
      </c>
    </row>
    <row r="287" spans="2:7" ht="19.149999999999999" hidden="1" customHeight="1" outlineLevel="2" x14ac:dyDescent="0.25">
      <c r="B287" s="111" t="s">
        <v>97</v>
      </c>
      <c r="C287" s="112">
        <v>1</v>
      </c>
      <c r="D287" s="277">
        <v>1</v>
      </c>
      <c r="E287" s="277">
        <v>1</v>
      </c>
      <c r="F287" s="277">
        <v>2</v>
      </c>
      <c r="G287" s="278">
        <v>400</v>
      </c>
    </row>
    <row r="288" spans="2:7" ht="19.149999999999999" hidden="1" customHeight="1" outlineLevel="2" x14ac:dyDescent="0.25">
      <c r="B288" s="111" t="s">
        <v>97</v>
      </c>
      <c r="C288" s="112">
        <v>2</v>
      </c>
      <c r="D288" s="277">
        <v>1</v>
      </c>
      <c r="E288" s="277">
        <v>1</v>
      </c>
      <c r="F288" s="277">
        <v>3</v>
      </c>
      <c r="G288" s="278">
        <v>595</v>
      </c>
    </row>
    <row r="289" spans="2:7" ht="19.149999999999999" hidden="1" customHeight="1" outlineLevel="2" x14ac:dyDescent="0.25">
      <c r="B289" s="111" t="s">
        <v>97</v>
      </c>
      <c r="C289" s="112">
        <v>3</v>
      </c>
      <c r="D289" s="277">
        <v>1</v>
      </c>
      <c r="E289" s="277">
        <v>1</v>
      </c>
      <c r="F289" s="277">
        <v>1</v>
      </c>
      <c r="G289" s="278">
        <v>473</v>
      </c>
    </row>
    <row r="290" spans="2:7" ht="19.149999999999999" hidden="1" customHeight="1" outlineLevel="2" x14ac:dyDescent="0.25">
      <c r="B290" s="111" t="s">
        <v>97</v>
      </c>
      <c r="C290" s="112">
        <v>4</v>
      </c>
      <c r="D290" s="277">
        <v>1</v>
      </c>
      <c r="E290" s="277">
        <v>1</v>
      </c>
      <c r="F290" s="277">
        <v>1</v>
      </c>
      <c r="G290" s="278">
        <v>226</v>
      </c>
    </row>
    <row r="291" spans="2:7" ht="19.149999999999999" hidden="1" customHeight="1" outlineLevel="2" x14ac:dyDescent="0.25">
      <c r="B291" s="111" t="s">
        <v>97</v>
      </c>
      <c r="C291" s="112">
        <v>5</v>
      </c>
      <c r="D291" s="277">
        <v>1</v>
      </c>
      <c r="E291" s="277">
        <v>1</v>
      </c>
      <c r="F291" s="277">
        <v>1</v>
      </c>
      <c r="G291" s="278">
        <v>156</v>
      </c>
    </row>
    <row r="292" spans="2:7" ht="19.149999999999999" hidden="1" customHeight="1" outlineLevel="2" x14ac:dyDescent="0.25">
      <c r="B292" s="111" t="s">
        <v>97</v>
      </c>
      <c r="C292" s="112">
        <v>6</v>
      </c>
      <c r="D292" s="277">
        <v>1</v>
      </c>
      <c r="E292" s="277">
        <v>1</v>
      </c>
      <c r="F292" s="277">
        <v>2</v>
      </c>
      <c r="G292" s="278">
        <v>427</v>
      </c>
    </row>
    <row r="293" spans="2:7" ht="19.149999999999999" hidden="1" customHeight="1" outlineLevel="2" x14ac:dyDescent="0.25">
      <c r="B293" s="111" t="s">
        <v>97</v>
      </c>
      <c r="C293" s="112">
        <v>7</v>
      </c>
      <c r="D293" s="277">
        <v>0</v>
      </c>
      <c r="E293" s="277">
        <v>1</v>
      </c>
      <c r="F293" s="277">
        <v>2</v>
      </c>
      <c r="G293" s="278">
        <v>480</v>
      </c>
    </row>
    <row r="294" spans="2:7" ht="19.149999999999999" hidden="1" customHeight="1" outlineLevel="2" x14ac:dyDescent="0.25">
      <c r="B294" s="111" t="s">
        <v>97</v>
      </c>
      <c r="C294" s="112" t="s">
        <v>14</v>
      </c>
      <c r="D294" s="277">
        <v>2</v>
      </c>
      <c r="E294" s="277">
        <v>0</v>
      </c>
      <c r="F294" s="277">
        <v>1</v>
      </c>
      <c r="G294" s="278">
        <v>0</v>
      </c>
    </row>
    <row r="295" spans="2:7" ht="19.149999999999999" customHeight="1" outlineLevel="1" collapsed="1" x14ac:dyDescent="0.25">
      <c r="B295" s="113" t="s">
        <v>97</v>
      </c>
      <c r="C295" s="150"/>
      <c r="D295" s="279">
        <f t="shared" ref="D295" si="45">SUBTOTAL(9,D287:D294)</f>
        <v>8</v>
      </c>
      <c r="E295" s="279">
        <f t="shared" ref="E295:G295" si="46">SUBTOTAL(9,E287:E294)</f>
        <v>7</v>
      </c>
      <c r="F295" s="150">
        <f t="shared" si="46"/>
        <v>13</v>
      </c>
      <c r="G295" s="246">
        <f t="shared" si="46"/>
        <v>2757</v>
      </c>
    </row>
    <row r="296" spans="2:7" ht="19.149999999999999" hidden="1" customHeight="1" outlineLevel="2" x14ac:dyDescent="0.25">
      <c r="B296" s="111" t="s">
        <v>98</v>
      </c>
      <c r="C296" s="112">
        <v>1</v>
      </c>
      <c r="D296" s="277">
        <v>3</v>
      </c>
      <c r="E296" s="277">
        <v>0</v>
      </c>
      <c r="F296" s="277">
        <v>0</v>
      </c>
      <c r="G296" s="278">
        <v>207</v>
      </c>
    </row>
    <row r="297" spans="2:7" ht="19.149999999999999" hidden="1" customHeight="1" outlineLevel="2" x14ac:dyDescent="0.25">
      <c r="B297" s="111" t="s">
        <v>98</v>
      </c>
      <c r="C297" s="112">
        <v>2</v>
      </c>
      <c r="D297" s="277">
        <v>1</v>
      </c>
      <c r="E297" s="277">
        <v>1</v>
      </c>
      <c r="F297" s="277">
        <v>2</v>
      </c>
      <c r="G297" s="278">
        <v>380</v>
      </c>
    </row>
    <row r="298" spans="2:7" ht="19.149999999999999" hidden="1" customHeight="1" outlineLevel="2" x14ac:dyDescent="0.25">
      <c r="B298" s="111" t="s">
        <v>98</v>
      </c>
      <c r="C298" s="112">
        <v>3</v>
      </c>
      <c r="D298" s="277">
        <v>1</v>
      </c>
      <c r="E298" s="277">
        <v>1</v>
      </c>
      <c r="F298" s="277">
        <v>7</v>
      </c>
      <c r="G298" s="278">
        <v>593</v>
      </c>
    </row>
    <row r="299" spans="2:7" ht="19.149999999999999" hidden="1" customHeight="1" outlineLevel="2" x14ac:dyDescent="0.25">
      <c r="B299" s="111" t="s">
        <v>98</v>
      </c>
      <c r="C299" s="112">
        <v>4</v>
      </c>
      <c r="D299" s="277">
        <v>1</v>
      </c>
      <c r="E299" s="277">
        <v>0</v>
      </c>
      <c r="F299" s="277">
        <v>0</v>
      </c>
      <c r="G299" s="278">
        <v>30</v>
      </c>
    </row>
    <row r="300" spans="2:7" ht="19.149999999999999" hidden="1" customHeight="1" outlineLevel="2" x14ac:dyDescent="0.25">
      <c r="B300" s="111" t="s">
        <v>98</v>
      </c>
      <c r="C300" s="112">
        <v>5</v>
      </c>
      <c r="D300" s="277">
        <v>1</v>
      </c>
      <c r="E300" s="277">
        <v>1</v>
      </c>
      <c r="F300" s="277">
        <v>1</v>
      </c>
      <c r="G300" s="278">
        <v>397</v>
      </c>
    </row>
    <row r="301" spans="2:7" ht="19.149999999999999" hidden="1" customHeight="1" outlineLevel="2" x14ac:dyDescent="0.25">
      <c r="B301" s="111" t="s">
        <v>98</v>
      </c>
      <c r="C301" s="112">
        <v>6</v>
      </c>
      <c r="D301" s="277">
        <v>1</v>
      </c>
      <c r="E301" s="277">
        <v>1</v>
      </c>
      <c r="F301" s="277">
        <v>2</v>
      </c>
      <c r="G301" s="278">
        <v>389</v>
      </c>
    </row>
    <row r="302" spans="2:7" ht="19.149999999999999" hidden="1" customHeight="1" outlineLevel="2" x14ac:dyDescent="0.25">
      <c r="B302" s="111" t="s">
        <v>98</v>
      </c>
      <c r="C302" s="112">
        <v>7</v>
      </c>
      <c r="D302" s="277">
        <v>1</v>
      </c>
      <c r="E302" s="277">
        <v>1</v>
      </c>
      <c r="F302" s="277">
        <v>1</v>
      </c>
      <c r="G302" s="278">
        <v>576</v>
      </c>
    </row>
    <row r="303" spans="2:7" ht="19.149999999999999" hidden="1" customHeight="1" outlineLevel="2" x14ac:dyDescent="0.25">
      <c r="B303" s="111" t="s">
        <v>98</v>
      </c>
      <c r="C303" s="112" t="s">
        <v>14</v>
      </c>
      <c r="D303" s="277">
        <v>1</v>
      </c>
      <c r="E303" s="277">
        <v>0</v>
      </c>
      <c r="F303" s="277">
        <v>0</v>
      </c>
      <c r="G303" s="278">
        <v>6</v>
      </c>
    </row>
    <row r="304" spans="2:7" ht="19.149999999999999" customHeight="1" outlineLevel="1" collapsed="1" x14ac:dyDescent="0.25">
      <c r="B304" s="113" t="s">
        <v>98</v>
      </c>
      <c r="C304" s="150"/>
      <c r="D304" s="279">
        <f t="shared" ref="D304" si="47">SUBTOTAL(9,D296:D303)</f>
        <v>10</v>
      </c>
      <c r="E304" s="279">
        <f t="shared" ref="E304:G304" si="48">SUBTOTAL(9,E296:E303)</f>
        <v>5</v>
      </c>
      <c r="F304" s="150">
        <f t="shared" si="48"/>
        <v>13</v>
      </c>
      <c r="G304" s="246">
        <f t="shared" si="48"/>
        <v>2578</v>
      </c>
    </row>
    <row r="305" spans="2:7" ht="19.149999999999999" hidden="1" customHeight="1" outlineLevel="2" x14ac:dyDescent="0.25">
      <c r="B305" s="111" t="s">
        <v>99</v>
      </c>
      <c r="C305" s="112">
        <v>1</v>
      </c>
      <c r="D305" s="280">
        <v>1</v>
      </c>
      <c r="E305" s="280">
        <v>1</v>
      </c>
      <c r="F305" s="280">
        <v>2</v>
      </c>
      <c r="G305" s="281">
        <v>211</v>
      </c>
    </row>
    <row r="306" spans="2:7" ht="19.149999999999999" hidden="1" customHeight="1" outlineLevel="2" x14ac:dyDescent="0.25">
      <c r="B306" s="111" t="s">
        <v>99</v>
      </c>
      <c r="C306" s="112">
        <v>2</v>
      </c>
      <c r="D306" s="280">
        <v>1</v>
      </c>
      <c r="E306" s="280">
        <v>1</v>
      </c>
      <c r="F306" s="280">
        <v>1</v>
      </c>
      <c r="G306" s="281">
        <v>534</v>
      </c>
    </row>
    <row r="307" spans="2:7" ht="19.149999999999999" hidden="1" customHeight="1" outlineLevel="2" x14ac:dyDescent="0.25">
      <c r="B307" s="111" t="s">
        <v>99</v>
      </c>
      <c r="C307" s="112">
        <v>3</v>
      </c>
      <c r="D307" s="280">
        <v>1</v>
      </c>
      <c r="E307" s="280">
        <v>1</v>
      </c>
      <c r="F307" s="280">
        <v>1</v>
      </c>
      <c r="G307" s="281">
        <v>400</v>
      </c>
    </row>
    <row r="308" spans="2:7" ht="19.149999999999999" hidden="1" customHeight="1" outlineLevel="2" x14ac:dyDescent="0.25">
      <c r="B308" s="111" t="s">
        <v>99</v>
      </c>
      <c r="C308" s="112">
        <v>4</v>
      </c>
      <c r="D308" s="280">
        <v>1</v>
      </c>
      <c r="E308" s="280">
        <v>1</v>
      </c>
      <c r="F308" s="280">
        <v>2</v>
      </c>
      <c r="G308" s="281">
        <v>570</v>
      </c>
    </row>
    <row r="309" spans="2:7" ht="19.149999999999999" hidden="1" customHeight="1" outlineLevel="2" x14ac:dyDescent="0.25">
      <c r="B309" s="111" t="s">
        <v>99</v>
      </c>
      <c r="C309" s="112">
        <v>5</v>
      </c>
      <c r="D309" s="280">
        <v>1</v>
      </c>
      <c r="E309" s="280">
        <v>1</v>
      </c>
      <c r="F309" s="280">
        <v>2</v>
      </c>
      <c r="G309" s="281">
        <v>335</v>
      </c>
    </row>
    <row r="310" spans="2:7" ht="19.149999999999999" hidden="1" customHeight="1" outlineLevel="2" x14ac:dyDescent="0.25">
      <c r="B310" s="111" t="s">
        <v>99</v>
      </c>
      <c r="C310" s="112">
        <v>6</v>
      </c>
      <c r="D310" s="280">
        <v>1</v>
      </c>
      <c r="E310" s="280">
        <v>1</v>
      </c>
      <c r="F310" s="280">
        <v>2</v>
      </c>
      <c r="G310" s="281">
        <v>310</v>
      </c>
    </row>
    <row r="311" spans="2:7" ht="19.149999999999999" hidden="1" customHeight="1" outlineLevel="2" x14ac:dyDescent="0.25">
      <c r="B311" s="111" t="s">
        <v>99</v>
      </c>
      <c r="C311" s="112">
        <v>7</v>
      </c>
      <c r="D311" s="280">
        <v>1</v>
      </c>
      <c r="E311" s="280">
        <v>1</v>
      </c>
      <c r="F311" s="280">
        <v>2</v>
      </c>
      <c r="G311" s="281">
        <v>0</v>
      </c>
    </row>
    <row r="312" spans="2:7" ht="19.149999999999999" hidden="1" customHeight="1" outlineLevel="2" x14ac:dyDescent="0.25">
      <c r="B312" s="111" t="s">
        <v>99</v>
      </c>
      <c r="C312" s="112" t="s">
        <v>14</v>
      </c>
      <c r="D312" s="280">
        <v>0</v>
      </c>
      <c r="E312" s="280">
        <v>0</v>
      </c>
      <c r="F312" s="280">
        <v>2</v>
      </c>
      <c r="G312" s="281">
        <v>0</v>
      </c>
    </row>
    <row r="313" spans="2:7" ht="19.149999999999999" customHeight="1" outlineLevel="1" collapsed="1" x14ac:dyDescent="0.25">
      <c r="B313" s="113" t="s">
        <v>99</v>
      </c>
      <c r="C313" s="150"/>
      <c r="D313" s="279">
        <f t="shared" ref="D313" si="49">SUBTOTAL(9,D305:D312)</f>
        <v>7</v>
      </c>
      <c r="E313" s="279">
        <f t="shared" ref="E313:G313" si="50">SUBTOTAL(9,E305:E312)</f>
        <v>7</v>
      </c>
      <c r="F313" s="150">
        <f t="shared" si="50"/>
        <v>14</v>
      </c>
      <c r="G313" s="246">
        <f t="shared" si="50"/>
        <v>2360</v>
      </c>
    </row>
    <row r="314" spans="2:7" ht="19.149999999999999" hidden="1" customHeight="1" outlineLevel="2" x14ac:dyDescent="0.25">
      <c r="B314" s="111" t="s">
        <v>100</v>
      </c>
      <c r="C314" s="112">
        <v>1</v>
      </c>
      <c r="D314" s="277">
        <v>1</v>
      </c>
      <c r="E314" s="277">
        <v>1</v>
      </c>
      <c r="F314" s="277">
        <v>1</v>
      </c>
      <c r="G314" s="278">
        <v>195</v>
      </c>
    </row>
    <row r="315" spans="2:7" ht="19.149999999999999" hidden="1" customHeight="1" outlineLevel="2" x14ac:dyDescent="0.25">
      <c r="B315" s="111" t="s">
        <v>100</v>
      </c>
      <c r="C315" s="112">
        <v>2</v>
      </c>
      <c r="D315" s="277">
        <v>1</v>
      </c>
      <c r="E315" s="277">
        <v>1</v>
      </c>
      <c r="F315" s="277">
        <v>1</v>
      </c>
      <c r="G315" s="278">
        <v>0</v>
      </c>
    </row>
    <row r="316" spans="2:7" ht="19.149999999999999" hidden="1" customHeight="1" outlineLevel="2" x14ac:dyDescent="0.25">
      <c r="B316" s="111" t="s">
        <v>100</v>
      </c>
      <c r="C316" s="112">
        <v>3</v>
      </c>
      <c r="D316" s="277">
        <v>1</v>
      </c>
      <c r="E316" s="277">
        <v>1</v>
      </c>
      <c r="F316" s="277">
        <v>2</v>
      </c>
      <c r="G316" s="278">
        <v>93</v>
      </c>
    </row>
    <row r="317" spans="2:7" ht="19.149999999999999" hidden="1" customHeight="1" outlineLevel="2" x14ac:dyDescent="0.25">
      <c r="B317" s="111" t="s">
        <v>100</v>
      </c>
      <c r="C317" s="112">
        <v>4</v>
      </c>
      <c r="D317" s="277">
        <v>1</v>
      </c>
      <c r="E317" s="277">
        <v>1</v>
      </c>
      <c r="F317" s="277">
        <v>2</v>
      </c>
      <c r="G317" s="278">
        <v>0</v>
      </c>
    </row>
    <row r="318" spans="2:7" ht="19.149999999999999" hidden="1" customHeight="1" outlineLevel="2" x14ac:dyDescent="0.25">
      <c r="B318" s="111" t="s">
        <v>100</v>
      </c>
      <c r="C318" s="112">
        <v>5</v>
      </c>
      <c r="D318" s="277">
        <v>1</v>
      </c>
      <c r="E318" s="277">
        <v>1</v>
      </c>
      <c r="F318" s="277">
        <v>4</v>
      </c>
      <c r="G318" s="278">
        <v>250</v>
      </c>
    </row>
    <row r="319" spans="2:7" ht="19.149999999999999" hidden="1" customHeight="1" outlineLevel="2" x14ac:dyDescent="0.25">
      <c r="B319" s="111" t="s">
        <v>100</v>
      </c>
      <c r="C319" s="112">
        <v>6</v>
      </c>
      <c r="D319" s="277">
        <v>1</v>
      </c>
      <c r="E319" s="277">
        <v>1</v>
      </c>
      <c r="F319" s="277">
        <v>2</v>
      </c>
      <c r="G319" s="278">
        <v>184</v>
      </c>
    </row>
    <row r="320" spans="2:7" ht="19.149999999999999" hidden="1" customHeight="1" outlineLevel="2" x14ac:dyDescent="0.25">
      <c r="B320" s="111" t="s">
        <v>100</v>
      </c>
      <c r="C320" s="112" t="s">
        <v>14</v>
      </c>
      <c r="D320" s="277">
        <v>0</v>
      </c>
      <c r="E320" s="277">
        <v>0</v>
      </c>
      <c r="F320" s="277">
        <v>0</v>
      </c>
      <c r="G320" s="278">
        <v>0</v>
      </c>
    </row>
    <row r="321" spans="2:7" ht="19.149999999999999" customHeight="1" outlineLevel="1" collapsed="1" x14ac:dyDescent="0.25">
      <c r="B321" s="113" t="s">
        <v>100</v>
      </c>
      <c r="C321" s="150"/>
      <c r="D321" s="279">
        <f t="shared" ref="D321" si="51">SUBTOTAL(9,D314:D320)</f>
        <v>6</v>
      </c>
      <c r="E321" s="279">
        <f t="shared" ref="E321:G321" si="52">SUBTOTAL(9,E314:E320)</f>
        <v>6</v>
      </c>
      <c r="F321" s="150">
        <f t="shared" si="52"/>
        <v>12</v>
      </c>
      <c r="G321" s="246">
        <f t="shared" si="52"/>
        <v>722</v>
      </c>
    </row>
    <row r="322" spans="2:7" ht="19.149999999999999" hidden="1" customHeight="1" outlineLevel="2" x14ac:dyDescent="0.25">
      <c r="B322" s="111" t="s">
        <v>101</v>
      </c>
      <c r="C322" s="112">
        <v>1</v>
      </c>
      <c r="D322" s="277">
        <v>1</v>
      </c>
      <c r="E322" s="277">
        <v>1</v>
      </c>
      <c r="F322" s="277">
        <v>3</v>
      </c>
      <c r="G322" s="278">
        <v>356</v>
      </c>
    </row>
    <row r="323" spans="2:7" ht="19.149999999999999" hidden="1" customHeight="1" outlineLevel="2" x14ac:dyDescent="0.25">
      <c r="B323" s="111" t="s">
        <v>101</v>
      </c>
      <c r="C323" s="112">
        <v>2</v>
      </c>
      <c r="D323" s="277">
        <v>1</v>
      </c>
      <c r="E323" s="277">
        <v>1</v>
      </c>
      <c r="F323" s="277">
        <v>3</v>
      </c>
      <c r="G323" s="278">
        <v>240</v>
      </c>
    </row>
    <row r="324" spans="2:7" ht="19.149999999999999" hidden="1" customHeight="1" outlineLevel="2" x14ac:dyDescent="0.25">
      <c r="B324" s="111" t="s">
        <v>101</v>
      </c>
      <c r="C324" s="112">
        <v>3</v>
      </c>
      <c r="D324" s="277">
        <v>1</v>
      </c>
      <c r="E324" s="277">
        <v>1</v>
      </c>
      <c r="F324" s="277">
        <v>2</v>
      </c>
      <c r="G324" s="278">
        <v>184</v>
      </c>
    </row>
    <row r="325" spans="2:7" ht="19.149999999999999" hidden="1" customHeight="1" outlineLevel="2" x14ac:dyDescent="0.25">
      <c r="B325" s="111" t="s">
        <v>101</v>
      </c>
      <c r="C325" s="112">
        <v>4</v>
      </c>
      <c r="D325" s="277">
        <v>1</v>
      </c>
      <c r="E325" s="277">
        <v>1</v>
      </c>
      <c r="F325" s="277">
        <v>4</v>
      </c>
      <c r="G325" s="278">
        <v>317</v>
      </c>
    </row>
    <row r="326" spans="2:7" ht="19.149999999999999" hidden="1" customHeight="1" outlineLevel="2" x14ac:dyDescent="0.25">
      <c r="B326" s="111" t="s">
        <v>101</v>
      </c>
      <c r="C326" s="112">
        <v>5</v>
      </c>
      <c r="D326" s="277">
        <v>1</v>
      </c>
      <c r="E326" s="277">
        <v>1</v>
      </c>
      <c r="F326" s="277">
        <v>1</v>
      </c>
      <c r="G326" s="278">
        <v>630</v>
      </c>
    </row>
    <row r="327" spans="2:7" ht="19.149999999999999" hidden="1" customHeight="1" outlineLevel="2" x14ac:dyDescent="0.25">
      <c r="B327" s="111" t="s">
        <v>101</v>
      </c>
      <c r="C327" s="112">
        <v>6</v>
      </c>
      <c r="D327" s="277">
        <v>1</v>
      </c>
      <c r="E327" s="277">
        <v>0</v>
      </c>
      <c r="F327" s="277">
        <v>2</v>
      </c>
      <c r="G327" s="278">
        <v>430</v>
      </c>
    </row>
    <row r="328" spans="2:7" ht="19.149999999999999" hidden="1" customHeight="1" outlineLevel="2" x14ac:dyDescent="0.25">
      <c r="B328" s="111" t="s">
        <v>101</v>
      </c>
      <c r="C328" s="112">
        <v>7</v>
      </c>
      <c r="D328" s="277">
        <v>1</v>
      </c>
      <c r="E328" s="277">
        <v>1</v>
      </c>
      <c r="F328" s="277">
        <v>1</v>
      </c>
      <c r="G328" s="278">
        <v>230</v>
      </c>
    </row>
    <row r="329" spans="2:7" ht="19.149999999999999" hidden="1" customHeight="1" outlineLevel="2" x14ac:dyDescent="0.25">
      <c r="B329" s="111" t="s">
        <v>101</v>
      </c>
      <c r="C329" s="112">
        <v>8</v>
      </c>
      <c r="D329" s="277">
        <v>2</v>
      </c>
      <c r="E329" s="277">
        <v>1</v>
      </c>
      <c r="F329" s="277">
        <v>2</v>
      </c>
      <c r="G329" s="278">
        <v>214</v>
      </c>
    </row>
    <row r="330" spans="2:7" ht="19.149999999999999" hidden="1" customHeight="1" outlineLevel="2" x14ac:dyDescent="0.25">
      <c r="B330" s="111" t="s">
        <v>101</v>
      </c>
      <c r="C330" s="112">
        <v>9</v>
      </c>
      <c r="D330" s="277">
        <v>1</v>
      </c>
      <c r="E330" s="277">
        <v>0</v>
      </c>
      <c r="F330" s="277">
        <v>1</v>
      </c>
      <c r="G330" s="278">
        <v>136</v>
      </c>
    </row>
    <row r="331" spans="2:7" ht="19.149999999999999" hidden="1" customHeight="1" outlineLevel="2" x14ac:dyDescent="0.25">
      <c r="B331" s="111" t="s">
        <v>101</v>
      </c>
      <c r="C331" s="112" t="s">
        <v>14</v>
      </c>
      <c r="D331" s="277">
        <v>0</v>
      </c>
      <c r="E331" s="277">
        <v>0</v>
      </c>
      <c r="F331" s="277">
        <v>2</v>
      </c>
      <c r="G331" s="278">
        <v>6</v>
      </c>
    </row>
    <row r="332" spans="2:7" ht="19.149999999999999" customHeight="1" outlineLevel="1" collapsed="1" x14ac:dyDescent="0.25">
      <c r="B332" s="113" t="s">
        <v>101</v>
      </c>
      <c r="C332" s="150"/>
      <c r="D332" s="279">
        <f t="shared" ref="D332" si="53">SUBTOTAL(9,D322:D331)</f>
        <v>10</v>
      </c>
      <c r="E332" s="279">
        <f t="shared" ref="E332:G332" si="54">SUBTOTAL(9,E322:E331)</f>
        <v>7</v>
      </c>
      <c r="F332" s="150">
        <f t="shared" si="54"/>
        <v>21</v>
      </c>
      <c r="G332" s="246">
        <f t="shared" si="54"/>
        <v>2743</v>
      </c>
    </row>
    <row r="333" spans="2:7" ht="19.149999999999999" hidden="1" customHeight="1" outlineLevel="2" x14ac:dyDescent="0.25">
      <c r="B333" s="111" t="s">
        <v>102</v>
      </c>
      <c r="C333" s="112">
        <v>1</v>
      </c>
      <c r="D333" s="277">
        <v>1</v>
      </c>
      <c r="E333" s="277">
        <v>2</v>
      </c>
      <c r="F333" s="277">
        <v>2</v>
      </c>
      <c r="G333" s="278">
        <v>733</v>
      </c>
    </row>
    <row r="334" spans="2:7" ht="19.149999999999999" hidden="1" customHeight="1" outlineLevel="2" x14ac:dyDescent="0.25">
      <c r="B334" s="111" t="s">
        <v>102</v>
      </c>
      <c r="C334" s="112">
        <v>2</v>
      </c>
      <c r="D334" s="277">
        <v>1</v>
      </c>
      <c r="E334" s="277">
        <v>1</v>
      </c>
      <c r="F334" s="277">
        <v>1</v>
      </c>
      <c r="G334" s="278">
        <v>212</v>
      </c>
    </row>
    <row r="335" spans="2:7" ht="19.149999999999999" hidden="1" customHeight="1" outlineLevel="2" x14ac:dyDescent="0.25">
      <c r="B335" s="111" t="s">
        <v>102</v>
      </c>
      <c r="C335" s="112">
        <v>3</v>
      </c>
      <c r="D335" s="277">
        <v>1</v>
      </c>
      <c r="E335" s="277">
        <v>1</v>
      </c>
      <c r="F335" s="277">
        <v>2</v>
      </c>
      <c r="G335" s="278">
        <v>158</v>
      </c>
    </row>
    <row r="336" spans="2:7" ht="19.149999999999999" hidden="1" customHeight="1" outlineLevel="2" x14ac:dyDescent="0.25">
      <c r="B336" s="111" t="s">
        <v>102</v>
      </c>
      <c r="C336" s="112" t="s">
        <v>14</v>
      </c>
      <c r="D336" s="277">
        <v>1</v>
      </c>
      <c r="E336" s="277">
        <v>0</v>
      </c>
      <c r="F336" s="277">
        <v>0</v>
      </c>
      <c r="G336" s="278">
        <v>0</v>
      </c>
    </row>
    <row r="337" spans="2:7" ht="19.149999999999999" customHeight="1" outlineLevel="1" collapsed="1" x14ac:dyDescent="0.25">
      <c r="B337" s="113" t="s">
        <v>102</v>
      </c>
      <c r="C337" s="150"/>
      <c r="D337" s="279">
        <f t="shared" ref="D337" si="55">SUBTOTAL(9,D333:D336)</f>
        <v>4</v>
      </c>
      <c r="E337" s="279">
        <f t="shared" ref="E337:G337" si="56">SUBTOTAL(9,E333:E336)</f>
        <v>4</v>
      </c>
      <c r="F337" s="150">
        <f t="shared" si="56"/>
        <v>5</v>
      </c>
      <c r="G337" s="246">
        <f t="shared" si="56"/>
        <v>1103</v>
      </c>
    </row>
    <row r="338" spans="2:7" ht="19.149999999999999" hidden="1" customHeight="1" outlineLevel="2" x14ac:dyDescent="0.25">
      <c r="B338" s="111" t="s">
        <v>103</v>
      </c>
      <c r="C338" s="112">
        <v>1</v>
      </c>
      <c r="D338" s="277">
        <v>0</v>
      </c>
      <c r="E338" s="277">
        <v>1</v>
      </c>
      <c r="F338" s="277">
        <v>2</v>
      </c>
      <c r="G338" s="278">
        <v>405</v>
      </c>
    </row>
    <row r="339" spans="2:7" ht="19.149999999999999" hidden="1" customHeight="1" outlineLevel="2" x14ac:dyDescent="0.25">
      <c r="B339" s="111" t="s">
        <v>103</v>
      </c>
      <c r="C339" s="112">
        <v>2</v>
      </c>
      <c r="D339" s="277">
        <v>1</v>
      </c>
      <c r="E339" s="277">
        <v>1</v>
      </c>
      <c r="F339" s="277">
        <v>2</v>
      </c>
      <c r="G339" s="278">
        <v>464</v>
      </c>
    </row>
    <row r="340" spans="2:7" ht="19.149999999999999" hidden="1" customHeight="1" outlineLevel="2" x14ac:dyDescent="0.25">
      <c r="B340" s="111" t="s">
        <v>103</v>
      </c>
      <c r="C340" s="112">
        <v>3</v>
      </c>
      <c r="D340" s="277">
        <v>1</v>
      </c>
      <c r="E340" s="277">
        <v>1</v>
      </c>
      <c r="F340" s="277">
        <v>1</v>
      </c>
      <c r="G340" s="278">
        <v>299</v>
      </c>
    </row>
    <row r="341" spans="2:7" ht="19.149999999999999" hidden="1" customHeight="1" outlineLevel="2" x14ac:dyDescent="0.25">
      <c r="B341" s="111" t="s">
        <v>103</v>
      </c>
      <c r="C341" s="112">
        <v>4</v>
      </c>
      <c r="D341" s="277">
        <v>1</v>
      </c>
      <c r="E341" s="277">
        <v>1</v>
      </c>
      <c r="F341" s="277">
        <v>2</v>
      </c>
      <c r="G341" s="278">
        <v>424</v>
      </c>
    </row>
    <row r="342" spans="2:7" ht="19.149999999999999" hidden="1" customHeight="1" outlineLevel="2" x14ac:dyDescent="0.25">
      <c r="B342" s="111" t="s">
        <v>103</v>
      </c>
      <c r="C342" s="112">
        <v>5</v>
      </c>
      <c r="D342" s="277">
        <v>1</v>
      </c>
      <c r="E342" s="277">
        <v>1</v>
      </c>
      <c r="F342" s="277">
        <v>1</v>
      </c>
      <c r="G342" s="278">
        <v>249</v>
      </c>
    </row>
    <row r="343" spans="2:7" ht="19.149999999999999" hidden="1" customHeight="1" outlineLevel="2" x14ac:dyDescent="0.25">
      <c r="B343" s="111" t="s">
        <v>103</v>
      </c>
      <c r="C343" s="112">
        <v>6</v>
      </c>
      <c r="D343" s="277">
        <v>1</v>
      </c>
      <c r="E343" s="277">
        <v>1</v>
      </c>
      <c r="F343" s="277">
        <v>1</v>
      </c>
      <c r="G343" s="278">
        <v>321</v>
      </c>
    </row>
    <row r="344" spans="2:7" ht="19.149999999999999" hidden="1" customHeight="1" outlineLevel="2" x14ac:dyDescent="0.25">
      <c r="B344" s="111" t="s">
        <v>103</v>
      </c>
      <c r="C344" s="112">
        <v>7</v>
      </c>
      <c r="D344" s="277">
        <v>1</v>
      </c>
      <c r="E344" s="277">
        <v>1</v>
      </c>
      <c r="F344" s="277">
        <v>2</v>
      </c>
      <c r="G344" s="278">
        <v>416</v>
      </c>
    </row>
    <row r="345" spans="2:7" ht="19.149999999999999" hidden="1" customHeight="1" outlineLevel="2" x14ac:dyDescent="0.25">
      <c r="B345" s="111" t="s">
        <v>103</v>
      </c>
      <c r="C345" s="112">
        <v>8</v>
      </c>
      <c r="D345" s="277">
        <v>1</v>
      </c>
      <c r="E345" s="277">
        <v>1</v>
      </c>
      <c r="F345" s="277">
        <v>2</v>
      </c>
      <c r="G345" s="278">
        <v>463</v>
      </c>
    </row>
    <row r="346" spans="2:7" ht="19.149999999999999" hidden="1" customHeight="1" outlineLevel="2" x14ac:dyDescent="0.25">
      <c r="B346" s="111" t="s">
        <v>103</v>
      </c>
      <c r="C346" s="112">
        <v>9</v>
      </c>
      <c r="D346" s="277">
        <v>1</v>
      </c>
      <c r="E346" s="277">
        <v>1</v>
      </c>
      <c r="F346" s="277">
        <v>2</v>
      </c>
      <c r="G346" s="278">
        <v>258</v>
      </c>
    </row>
    <row r="347" spans="2:7" ht="19.149999999999999" hidden="1" customHeight="1" outlineLevel="2" x14ac:dyDescent="0.25">
      <c r="B347" s="111" t="s">
        <v>103</v>
      </c>
      <c r="C347" s="112">
        <v>10</v>
      </c>
      <c r="D347" s="277">
        <v>1</v>
      </c>
      <c r="E347" s="277">
        <v>1</v>
      </c>
      <c r="F347" s="277">
        <v>4</v>
      </c>
      <c r="G347" s="278">
        <v>806</v>
      </c>
    </row>
    <row r="348" spans="2:7" ht="19.149999999999999" hidden="1" customHeight="1" outlineLevel="2" x14ac:dyDescent="0.25">
      <c r="B348" s="111" t="s">
        <v>103</v>
      </c>
      <c r="C348" s="112">
        <v>11</v>
      </c>
      <c r="D348" s="277">
        <v>1</v>
      </c>
      <c r="E348" s="277">
        <v>1</v>
      </c>
      <c r="F348" s="277">
        <v>1</v>
      </c>
      <c r="G348" s="278">
        <v>234</v>
      </c>
    </row>
    <row r="349" spans="2:7" ht="19.149999999999999" hidden="1" customHeight="1" outlineLevel="2" x14ac:dyDescent="0.25">
      <c r="B349" s="111" t="s">
        <v>103</v>
      </c>
      <c r="C349" s="112">
        <v>12</v>
      </c>
      <c r="D349" s="277">
        <v>1</v>
      </c>
      <c r="E349" s="277">
        <v>1</v>
      </c>
      <c r="F349" s="277">
        <v>2</v>
      </c>
      <c r="G349" s="278">
        <v>310</v>
      </c>
    </row>
    <row r="350" spans="2:7" ht="19.149999999999999" hidden="1" customHeight="1" outlineLevel="2" x14ac:dyDescent="0.25">
      <c r="B350" s="111" t="s">
        <v>103</v>
      </c>
      <c r="C350" s="112">
        <v>13</v>
      </c>
      <c r="D350" s="277">
        <v>1</v>
      </c>
      <c r="E350" s="277">
        <v>1</v>
      </c>
      <c r="F350" s="277">
        <v>1</v>
      </c>
      <c r="G350" s="278">
        <v>515</v>
      </c>
    </row>
    <row r="351" spans="2:7" ht="19.149999999999999" hidden="1" customHeight="1" outlineLevel="2" x14ac:dyDescent="0.25">
      <c r="B351" s="111" t="s">
        <v>103</v>
      </c>
      <c r="C351" s="112">
        <v>14</v>
      </c>
      <c r="D351" s="277">
        <v>1</v>
      </c>
      <c r="E351" s="277">
        <v>1</v>
      </c>
      <c r="F351" s="277">
        <v>2</v>
      </c>
      <c r="G351" s="278">
        <v>280</v>
      </c>
    </row>
    <row r="352" spans="2:7" ht="19.149999999999999" hidden="1" customHeight="1" outlineLevel="2" x14ac:dyDescent="0.25">
      <c r="B352" s="111" t="s">
        <v>103</v>
      </c>
      <c r="C352" s="112">
        <v>15</v>
      </c>
      <c r="D352" s="277">
        <v>1</v>
      </c>
      <c r="E352" s="277">
        <v>1</v>
      </c>
      <c r="F352" s="277">
        <v>1</v>
      </c>
      <c r="G352" s="278">
        <v>158</v>
      </c>
    </row>
    <row r="353" spans="2:7" ht="19.149999999999999" hidden="1" customHeight="1" outlineLevel="2" x14ac:dyDescent="0.25">
      <c r="B353" s="111" t="s">
        <v>103</v>
      </c>
      <c r="C353" s="112">
        <v>16</v>
      </c>
      <c r="D353" s="277">
        <v>1</v>
      </c>
      <c r="E353" s="277">
        <v>1</v>
      </c>
      <c r="F353" s="277">
        <v>2</v>
      </c>
      <c r="G353" s="278">
        <v>280</v>
      </c>
    </row>
    <row r="354" spans="2:7" ht="19.149999999999999" hidden="1" customHeight="1" outlineLevel="2" x14ac:dyDescent="0.25">
      <c r="B354" s="111" t="s">
        <v>103</v>
      </c>
      <c r="C354" s="112">
        <v>17</v>
      </c>
      <c r="D354" s="277">
        <v>1</v>
      </c>
      <c r="E354" s="277">
        <v>1</v>
      </c>
      <c r="F354" s="277">
        <v>1</v>
      </c>
      <c r="G354" s="278">
        <v>0</v>
      </c>
    </row>
    <row r="355" spans="2:7" ht="19.149999999999999" hidden="1" customHeight="1" outlineLevel="2" x14ac:dyDescent="0.25">
      <c r="B355" s="111" t="s">
        <v>103</v>
      </c>
      <c r="C355" s="112">
        <v>18</v>
      </c>
      <c r="D355" s="277">
        <v>1</v>
      </c>
      <c r="E355" s="277">
        <v>1</v>
      </c>
      <c r="F355" s="277">
        <v>1</v>
      </c>
      <c r="G355" s="278">
        <v>497</v>
      </c>
    </row>
    <row r="356" spans="2:7" ht="19.149999999999999" hidden="1" customHeight="1" outlineLevel="2" x14ac:dyDescent="0.25">
      <c r="B356" s="111" t="s">
        <v>103</v>
      </c>
      <c r="C356" s="112">
        <v>19</v>
      </c>
      <c r="D356" s="277">
        <v>1</v>
      </c>
      <c r="E356" s="277">
        <v>1</v>
      </c>
      <c r="F356" s="277">
        <v>2</v>
      </c>
      <c r="G356" s="278">
        <v>167</v>
      </c>
    </row>
    <row r="357" spans="2:7" ht="19.149999999999999" hidden="1" customHeight="1" outlineLevel="2" x14ac:dyDescent="0.25">
      <c r="B357" s="111" t="s">
        <v>103</v>
      </c>
      <c r="C357" s="112">
        <v>20</v>
      </c>
      <c r="D357" s="277">
        <v>1</v>
      </c>
      <c r="E357" s="277">
        <v>1</v>
      </c>
      <c r="F357" s="277">
        <v>4</v>
      </c>
      <c r="G357" s="278">
        <v>497</v>
      </c>
    </row>
    <row r="358" spans="2:7" ht="19.149999999999999" hidden="1" customHeight="1" outlineLevel="2" x14ac:dyDescent="0.25">
      <c r="B358" s="111" t="s">
        <v>103</v>
      </c>
      <c r="C358" s="112" t="s">
        <v>14</v>
      </c>
      <c r="D358" s="277">
        <v>0</v>
      </c>
      <c r="E358" s="277">
        <v>0</v>
      </c>
      <c r="F358" s="277">
        <v>0</v>
      </c>
      <c r="G358" s="278">
        <v>6</v>
      </c>
    </row>
    <row r="359" spans="2:7" ht="19.149999999999999" customHeight="1" outlineLevel="1" collapsed="1" x14ac:dyDescent="0.25">
      <c r="B359" s="113" t="s">
        <v>103</v>
      </c>
      <c r="C359" s="150"/>
      <c r="D359" s="279">
        <f t="shared" ref="D359" si="57">SUBTOTAL(9,D338:D358)</f>
        <v>19</v>
      </c>
      <c r="E359" s="279">
        <f t="shared" ref="E359:G359" si="58">SUBTOTAL(9,E338:E358)</f>
        <v>20</v>
      </c>
      <c r="F359" s="150">
        <f t="shared" si="58"/>
        <v>36</v>
      </c>
      <c r="G359" s="246">
        <f t="shared" si="58"/>
        <v>7049</v>
      </c>
    </row>
    <row r="360" spans="2:7" ht="19.149999999999999" hidden="1" customHeight="1" outlineLevel="2" x14ac:dyDescent="0.25">
      <c r="B360" s="111" t="s">
        <v>104</v>
      </c>
      <c r="C360" s="112">
        <v>1</v>
      </c>
      <c r="D360" s="277">
        <v>1</v>
      </c>
      <c r="E360" s="277">
        <v>1</v>
      </c>
      <c r="F360" s="277">
        <v>2</v>
      </c>
      <c r="G360" s="278">
        <v>300</v>
      </c>
    </row>
    <row r="361" spans="2:7" ht="19.149999999999999" hidden="1" customHeight="1" outlineLevel="2" x14ac:dyDescent="0.25">
      <c r="B361" s="111" t="s">
        <v>104</v>
      </c>
      <c r="C361" s="112">
        <v>2</v>
      </c>
      <c r="D361" s="277">
        <v>1</v>
      </c>
      <c r="E361" s="277">
        <v>1</v>
      </c>
      <c r="F361" s="277">
        <v>1</v>
      </c>
      <c r="G361" s="278">
        <v>400</v>
      </c>
    </row>
    <row r="362" spans="2:7" ht="19.149999999999999" hidden="1" customHeight="1" outlineLevel="2" x14ac:dyDescent="0.25">
      <c r="B362" s="111" t="s">
        <v>104</v>
      </c>
      <c r="C362" s="112">
        <v>3</v>
      </c>
      <c r="D362" s="277">
        <v>1</v>
      </c>
      <c r="E362" s="277">
        <v>1</v>
      </c>
      <c r="F362" s="277">
        <v>1</v>
      </c>
      <c r="G362" s="278">
        <v>553</v>
      </c>
    </row>
    <row r="363" spans="2:7" ht="19.149999999999999" hidden="1" customHeight="1" outlineLevel="2" x14ac:dyDescent="0.25">
      <c r="B363" s="111" t="s">
        <v>104</v>
      </c>
      <c r="C363" s="112">
        <v>4</v>
      </c>
      <c r="D363" s="277">
        <v>1</v>
      </c>
      <c r="E363" s="277">
        <v>1</v>
      </c>
      <c r="F363" s="277">
        <v>1</v>
      </c>
      <c r="G363" s="278">
        <v>202</v>
      </c>
    </row>
    <row r="364" spans="2:7" ht="19.149999999999999" hidden="1" customHeight="1" outlineLevel="2" x14ac:dyDescent="0.25">
      <c r="B364" s="111" t="s">
        <v>104</v>
      </c>
      <c r="C364" s="112">
        <v>5</v>
      </c>
      <c r="D364" s="277">
        <v>1</v>
      </c>
      <c r="E364" s="277">
        <v>1</v>
      </c>
      <c r="F364" s="277">
        <v>1</v>
      </c>
      <c r="G364" s="278">
        <v>147</v>
      </c>
    </row>
    <row r="365" spans="2:7" ht="19.149999999999999" hidden="1" customHeight="1" outlineLevel="2" x14ac:dyDescent="0.25">
      <c r="B365" s="111" t="s">
        <v>104</v>
      </c>
      <c r="C365" s="112" t="s">
        <v>14</v>
      </c>
      <c r="D365" s="277">
        <v>0</v>
      </c>
      <c r="E365" s="277">
        <v>0</v>
      </c>
      <c r="F365" s="277">
        <v>0</v>
      </c>
      <c r="G365" s="278">
        <v>5</v>
      </c>
    </row>
    <row r="366" spans="2:7" ht="19.149999999999999" customHeight="1" outlineLevel="1" collapsed="1" x14ac:dyDescent="0.25">
      <c r="B366" s="113" t="s">
        <v>153</v>
      </c>
      <c r="C366" s="150"/>
      <c r="D366" s="279">
        <f t="shared" ref="D366" si="59">SUBTOTAL(9,D360:D365)</f>
        <v>5</v>
      </c>
      <c r="E366" s="279">
        <f t="shared" ref="E366:G366" si="60">SUBTOTAL(9,E360:E365)</f>
        <v>5</v>
      </c>
      <c r="F366" s="150">
        <f t="shared" si="60"/>
        <v>6</v>
      </c>
      <c r="G366" s="246">
        <f t="shared" si="60"/>
        <v>1607</v>
      </c>
    </row>
    <row r="367" spans="2:7" ht="19.149999999999999" hidden="1" customHeight="1" outlineLevel="2" x14ac:dyDescent="0.25">
      <c r="B367" s="111" t="s">
        <v>105</v>
      </c>
      <c r="C367" s="112">
        <v>1</v>
      </c>
      <c r="D367" s="277">
        <v>1</v>
      </c>
      <c r="E367" s="277">
        <v>1</v>
      </c>
      <c r="F367" s="277">
        <v>0</v>
      </c>
      <c r="G367" s="278">
        <v>89</v>
      </c>
    </row>
    <row r="368" spans="2:7" ht="19.149999999999999" hidden="1" customHeight="1" outlineLevel="2" x14ac:dyDescent="0.25">
      <c r="B368" s="111" t="s">
        <v>105</v>
      </c>
      <c r="C368" s="112">
        <v>2</v>
      </c>
      <c r="D368" s="277">
        <v>0</v>
      </c>
      <c r="E368" s="277">
        <v>1</v>
      </c>
      <c r="F368" s="277">
        <v>1</v>
      </c>
      <c r="G368" s="278">
        <v>105</v>
      </c>
    </row>
    <row r="369" spans="2:7" ht="19.149999999999999" hidden="1" customHeight="1" outlineLevel="2" x14ac:dyDescent="0.25">
      <c r="B369" s="111" t="s">
        <v>105</v>
      </c>
      <c r="C369" s="112">
        <v>3</v>
      </c>
      <c r="D369" s="277">
        <v>1</v>
      </c>
      <c r="E369" s="277">
        <v>2</v>
      </c>
      <c r="F369" s="277">
        <v>2</v>
      </c>
      <c r="G369" s="278">
        <v>319</v>
      </c>
    </row>
    <row r="370" spans="2:7" ht="19.149999999999999" hidden="1" customHeight="1" outlineLevel="2" x14ac:dyDescent="0.25">
      <c r="B370" s="111" t="s">
        <v>105</v>
      </c>
      <c r="C370" s="112">
        <v>4</v>
      </c>
      <c r="D370" s="277">
        <v>1</v>
      </c>
      <c r="E370" s="277">
        <v>1</v>
      </c>
      <c r="F370" s="277">
        <v>2</v>
      </c>
      <c r="G370" s="278">
        <v>503</v>
      </c>
    </row>
    <row r="371" spans="2:7" ht="19.149999999999999" hidden="1" customHeight="1" outlineLevel="2" x14ac:dyDescent="0.25">
      <c r="B371" s="111" t="s">
        <v>105</v>
      </c>
      <c r="C371" s="112" t="s">
        <v>14</v>
      </c>
      <c r="D371" s="277">
        <v>1</v>
      </c>
      <c r="E371" s="277">
        <v>1</v>
      </c>
      <c r="F371" s="277">
        <v>2</v>
      </c>
      <c r="G371" s="278">
        <v>2</v>
      </c>
    </row>
    <row r="372" spans="2:7" ht="19.149999999999999" customHeight="1" outlineLevel="1" collapsed="1" thickBot="1" x14ac:dyDescent="0.3">
      <c r="B372" s="121" t="s">
        <v>105</v>
      </c>
      <c r="C372" s="155"/>
      <c r="D372" s="284">
        <f t="shared" ref="D372" si="61">SUBTOTAL(9,D367:D371)</f>
        <v>4</v>
      </c>
      <c r="E372" s="284">
        <f t="shared" ref="E372:G372" si="62">SUBTOTAL(9,E367:E371)</f>
        <v>6</v>
      </c>
      <c r="F372" s="155">
        <f t="shared" si="62"/>
        <v>7</v>
      </c>
      <c r="G372" s="249">
        <f t="shared" si="62"/>
        <v>1018</v>
      </c>
    </row>
    <row r="373" spans="2:7" ht="25.15" customHeight="1" thickTop="1" thickBot="1" x14ac:dyDescent="0.3">
      <c r="B373" s="217" t="s">
        <v>159</v>
      </c>
      <c r="C373" s="71"/>
      <c r="D373" s="37">
        <f t="shared" ref="D373:G373" si="63">SUM(D372,D366,D359,D337,D332,D321,D313,D304,D295,D286,D280,D273,D256,D244,D230,D225,D218,D204,D161,D139,D130,D119,D102,D96,D70,D59,D44,D40,D31,D27,D23,D13)</f>
        <v>328</v>
      </c>
      <c r="E373" s="37">
        <f t="shared" si="63"/>
        <v>319</v>
      </c>
      <c r="F373" s="37">
        <f t="shared" si="63"/>
        <v>636</v>
      </c>
      <c r="G373" s="39">
        <f t="shared" si="63"/>
        <v>102974</v>
      </c>
    </row>
    <row r="374" spans="2:7" ht="15.75" thickTop="1" x14ac:dyDescent="0.25"/>
  </sheetData>
  <mergeCells count="9">
    <mergeCell ref="B7:B8"/>
    <mergeCell ref="C7:C8"/>
    <mergeCell ref="E1:G1"/>
    <mergeCell ref="E2:G2"/>
    <mergeCell ref="E3:G3"/>
    <mergeCell ref="D7:D8"/>
    <mergeCell ref="E7:E8"/>
    <mergeCell ref="F7:F8"/>
    <mergeCell ref="G7:G8"/>
  </mergeCells>
  <pageMargins left="0.70866141732283472" right="0.70866141732283472" top="0.74803149606299213" bottom="0.74803149606299213" header="0.31496062992125984" footer="0.31496062992125984"/>
  <pageSetup scale="72"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F-1 CANCEL </vt:lpstr>
      <vt:lpstr>F-2 URNAS PRESIDENCIA (2)</vt:lpstr>
      <vt:lpstr>F-3 URNAS SENADURÍAS (2)</vt:lpstr>
      <vt:lpstr>F-4 URNAS DIPUTADOS (2)</vt:lpstr>
      <vt:lpstr>F-5 CAJA PAQUETE</vt:lpstr>
      <vt:lpstr>F-6 MAMPARA ESPECIAL</vt:lpstr>
      <vt:lpstr>F-7 MARCADORA CREDENCIALES</vt:lpstr>
      <vt:lpstr>F-8 MARCADOR BOLETAS</vt:lpstr>
      <vt:lpstr>F-9 VERIFICADORES MS</vt:lpstr>
      <vt:lpstr>F-10 LÍQUIDO INDELEBLE</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dc:creator>
  <cp:lastModifiedBy>GALLEGOS VALDESPINO RAMIRO</cp:lastModifiedBy>
  <cp:lastPrinted>2018-10-26T20:07:13Z</cp:lastPrinted>
  <dcterms:created xsi:type="dcterms:W3CDTF">2015-07-09T00:01:47Z</dcterms:created>
  <dcterms:modified xsi:type="dcterms:W3CDTF">2018-11-07T17:25:53Z</dcterms:modified>
</cp:coreProperties>
</file>